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951" activeTab="0"/>
  </bookViews>
  <sheets>
    <sheet name="インフルエンザ" sheetId="1" r:id="rId1"/>
    <sheet name="RSウイルス感染症" sheetId="2" r:id="rId2"/>
    <sheet name="咽頭結膜熱" sheetId="3" r:id="rId3"/>
    <sheet name="A群溶レン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（成人麻しんを除く）" sheetId="13" r:id="rId13"/>
    <sheet name="流行性耳下腺炎" sheetId="14" r:id="rId14"/>
    <sheet name="急性出血性結膜炎" sheetId="15" r:id="rId15"/>
    <sheet name="流行性角結膜炎" sheetId="16" r:id="rId16"/>
    <sheet name="細菌性髄膜炎、無菌性髄膜炎" sheetId="17" r:id="rId17"/>
    <sheet name="マイコプラズマ肺炎、クラミジア肺炎" sheetId="18" r:id="rId18"/>
    <sheet name="成人麻しん" sheetId="19" r:id="rId19"/>
    <sheet name="性器クラミジア感染症・性器ヘルペスウイルス感染症" sheetId="20" r:id="rId20"/>
    <sheet name="尖圭コンジローマ・淋菌感染症" sheetId="21" r:id="rId21"/>
    <sheet name="月報_基幹定点" sheetId="22" r:id="rId22"/>
  </sheets>
  <definedNames/>
  <calcPr fullCalcOnLoad="1" refMode="R1C1"/>
</workbook>
</file>

<file path=xl/sharedStrings.xml><?xml version="1.0" encoding="utf-8"?>
<sst xmlns="http://schemas.openxmlformats.org/spreadsheetml/2006/main" count="1936" uniqueCount="121">
  <si>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</si>
  <si>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</si>
  <si>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</si>
  <si>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</si>
  <si>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</si>
  <si>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</si>
  <si>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</si>
  <si>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</si>
  <si>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</si>
  <si>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</si>
  <si>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</si>
  <si>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</si>
  <si>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</si>
  <si>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</si>
  <si>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</si>
  <si>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</si>
  <si>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</si>
  <si>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</si>
  <si>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</si>
  <si>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</si>
  <si>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</si>
  <si>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</si>
  <si>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</si>
  <si>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</si>
  <si>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</si>
  <si>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</si>
  <si>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</si>
  <si>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</si>
  <si>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</si>
  <si>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</si>
  <si>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</si>
  <si>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</si>
  <si>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</si>
  <si>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</si>
  <si>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</si>
  <si>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</si>
  <si>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</si>
  <si>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</si>
  <si>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</si>
  <si>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</si>
  <si>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</si>
  <si>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</si>
  <si>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</si>
  <si>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</si>
  <si>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</si>
  <si>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</si>
  <si>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</si>
  <si>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</si>
  <si>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</si>
  <si>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</si>
  <si>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</si>
  <si>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</si>
  <si>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</si>
  <si>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</si>
  <si>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</si>
  <si>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</si>
  <si>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</si>
  <si>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定点あたり報告数</t>
  </si>
  <si>
    <t>　愛媛県</t>
  </si>
  <si>
    <t>　全　国</t>
  </si>
  <si>
    <t>全　国</t>
  </si>
  <si>
    <t>合計</t>
  </si>
  <si>
    <t/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</si>
  <si>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</si>
  <si>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</si>
  <si>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</si>
  <si>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</si>
  <si>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</si>
  <si>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</si>
  <si>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感染性胃腸炎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</si>
  <si>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</si>
  <si>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</si>
  <si>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</si>
  <si>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</si>
  <si>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</si>
  <si>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</si>
  <si>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</si>
  <si>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インフルエンザ</t>
  </si>
  <si>
    <t>ヘルパンギーナ</t>
  </si>
  <si>
    <t>患者報告数</t>
  </si>
  <si>
    <t>定点あたり報告数</t>
  </si>
  <si>
    <t>定点あたり報告数</t>
  </si>
  <si>
    <t>突発性発しん</t>
  </si>
  <si>
    <t>風しん</t>
  </si>
  <si>
    <t>麻しん（成人麻しんを除く）</t>
  </si>
  <si>
    <t>成人麻しん</t>
  </si>
  <si>
    <t>定点あたり報告数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</si>
  <si>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</si>
  <si>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</si>
  <si>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</si>
  <si>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</si>
  <si>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</si>
  <si>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</si>
  <si>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</si>
  <si>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</si>
  <si>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</si>
  <si>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RSウイルス感染症</t>
  </si>
  <si>
    <t>2002
／
2003</t>
  </si>
  <si>
    <t>2003
／
2004</t>
  </si>
  <si>
    <r>
      <t>2004/2005</t>
    </r>
    <r>
      <rPr>
        <sz val="11"/>
        <color indexed="8"/>
        <rFont val="ＭＳ Ｐゴシック"/>
        <family val="3"/>
      </rPr>
      <t>シーズン保健所別</t>
    </r>
  </si>
  <si>
    <r>
      <t xml:space="preserve">2004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2005</t>
    </r>
  </si>
  <si>
    <t>西条</t>
  </si>
  <si>
    <t>今治</t>
  </si>
  <si>
    <t>松山</t>
  </si>
  <si>
    <t>八幡浜</t>
  </si>
  <si>
    <t>宇和島</t>
  </si>
  <si>
    <r>
      <t>2005</t>
    </r>
    <r>
      <rPr>
        <sz val="11"/>
        <color indexed="8"/>
        <rFont val="ＭＳ Ｐゴシック"/>
        <family val="3"/>
      </rPr>
      <t>年　保健所別</t>
    </r>
  </si>
  <si>
    <r>
      <t>2005</t>
    </r>
    <r>
      <rPr>
        <sz val="11"/>
        <color indexed="8"/>
        <rFont val="ＭＳ Ｐゴシック"/>
        <family val="3"/>
      </rPr>
      <t>年　保健所別</t>
    </r>
  </si>
  <si>
    <t>患者報告数</t>
  </si>
  <si>
    <t>定点あたり報告数</t>
  </si>
  <si>
    <r>
      <t>2005</t>
    </r>
    <r>
      <rPr>
        <sz val="11"/>
        <color indexed="8"/>
        <rFont val="ＭＳ Ｐゴシック"/>
        <family val="3"/>
      </rPr>
      <t>年　保健所別</t>
    </r>
  </si>
  <si>
    <r>
      <t>2005</t>
    </r>
    <r>
      <rPr>
        <sz val="11"/>
        <color indexed="8"/>
        <rFont val="ＭＳ Ｐゴシック"/>
        <family val="3"/>
      </rPr>
      <t>年　保健所別</t>
    </r>
  </si>
  <si>
    <t>西条</t>
  </si>
  <si>
    <t>注2）2004年第40週～2005年第13週の新居浜保健所のデータは西条保健所へ、大洲保健所のデータは八幡浜保健所へそれぞれ含め集計した。</t>
  </si>
  <si>
    <t>注2）2005年第13週までの新居浜保健所のデータは西条保健所へ、大洲保健所のデータは八幡浜保健所へそれぞれ含め集計した。</t>
  </si>
  <si>
    <t>注2）2005年3月までの新居浜保健所のデータは西条保健所へ含め集計した。</t>
  </si>
  <si>
    <t>注2）2005年第13週までの新居浜保健所のデータは西条保健所として集計した。</t>
  </si>
  <si>
    <t>注2）2005年3月までの新居浜保健所のデータは西条保健所として集計した。</t>
  </si>
  <si>
    <t>注1）2004年、2005年の全国患者報告数及び定点あたり報告数は、各週の還元データを転記したものであり、確定値とは異なる。</t>
  </si>
  <si>
    <t>注1）2004年、2005年の全国患者報告数及び定点あたり報告数は、各週の還元データを転記したものであり、確定値とは異なる。　　　　　　　　</t>
  </si>
  <si>
    <t>注1）2004年、2005年の全国患者報告数は各週の還元データを転記したものであり、確定値とは異なる。また、定点あたり報告数は国から情報還元されていないため、報告数のみ掲載した。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</si>
</sst>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lightUp"/>
    </fill>
  </fills>
  <borders count="79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vertical="center"/>
    </xf>
    <xf numFmtId="194" fontId="8" fillId="0" borderId="3" xfId="0" applyNumberFormat="1" applyFont="1" applyBorder="1" applyAlignment="1">
      <alignment vertical="center"/>
    </xf>
    <xf numFmtId="194" fontId="8" fillId="0" borderId="1" xfId="0" applyNumberFormat="1" applyFont="1" applyBorder="1" applyAlignment="1">
      <alignment vertical="center"/>
    </xf>
    <xf numFmtId="189" fontId="8" fillId="0" borderId="2" xfId="0" applyNumberFormat="1" applyFont="1" applyFill="1" applyBorder="1" applyAlignment="1">
      <alignment vertical="center"/>
    </xf>
    <xf numFmtId="189" fontId="8" fillId="0" borderId="3" xfId="0" applyNumberFormat="1" applyFont="1" applyFill="1" applyBorder="1" applyAlignment="1">
      <alignment vertical="center"/>
    </xf>
    <xf numFmtId="189" fontId="8" fillId="0" borderId="4" xfId="0" applyNumberFormat="1" applyFont="1" applyFill="1" applyBorder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3" xfId="0" applyNumberFormat="1" applyFont="1" applyBorder="1" applyAlignment="1">
      <alignment vertical="center"/>
    </xf>
    <xf numFmtId="192" fontId="8" fillId="0" borderId="1" xfId="0" applyNumberFormat="1" applyFont="1" applyBorder="1" applyAlignment="1">
      <alignment vertical="center"/>
    </xf>
    <xf numFmtId="192" fontId="8" fillId="0" borderId="2" xfId="0" applyNumberFormat="1" applyFont="1" applyBorder="1" applyAlignment="1">
      <alignment vertical="center"/>
    </xf>
    <xf numFmtId="193" fontId="8" fillId="0" borderId="2" xfId="0" applyNumberFormat="1" applyFont="1" applyFill="1" applyBorder="1" applyAlignment="1">
      <alignment vertical="center"/>
    </xf>
    <xf numFmtId="193" fontId="8" fillId="0" borderId="3" xfId="0" applyNumberFormat="1" applyFont="1" applyFill="1" applyBorder="1" applyAlignment="1">
      <alignment vertical="center"/>
    </xf>
    <xf numFmtId="193" fontId="8" fillId="0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94" fontId="8" fillId="0" borderId="8" xfId="0" applyNumberFormat="1" applyFont="1" applyBorder="1" applyAlignment="1">
      <alignment vertical="center"/>
    </xf>
    <xf numFmtId="194" fontId="8" fillId="0" borderId="9" xfId="0" applyNumberFormat="1" applyFont="1" applyBorder="1" applyAlignment="1">
      <alignment vertical="center"/>
    </xf>
    <xf numFmtId="194" fontId="8" fillId="0" borderId="7" xfId="0" applyNumberFormat="1" applyFont="1" applyBorder="1" applyAlignment="1">
      <alignment vertical="center"/>
    </xf>
    <xf numFmtId="189" fontId="8" fillId="0" borderId="8" xfId="0" applyNumberFormat="1" applyFont="1" applyFill="1" applyBorder="1" applyAlignment="1">
      <alignment vertical="center"/>
    </xf>
    <xf numFmtId="189" fontId="8" fillId="0" borderId="9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9" xfId="0" applyNumberFormat="1" applyFont="1" applyBorder="1" applyAlignment="1">
      <alignment vertical="center"/>
    </xf>
    <xf numFmtId="192" fontId="8" fillId="0" borderId="7" xfId="0" applyNumberFormat="1" applyFont="1" applyBorder="1" applyAlignment="1">
      <alignment vertical="center"/>
    </xf>
    <xf numFmtId="192" fontId="8" fillId="0" borderId="8" xfId="0" applyNumberFormat="1" applyFont="1" applyBorder="1" applyAlignment="1">
      <alignment vertical="center"/>
    </xf>
    <xf numFmtId="193" fontId="8" fillId="0" borderId="8" xfId="0" applyNumberFormat="1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94" fontId="8" fillId="0" borderId="14" xfId="0" applyNumberFormat="1" applyFont="1" applyBorder="1" applyAlignment="1">
      <alignment vertical="center"/>
    </xf>
    <xf numFmtId="194" fontId="8" fillId="0" borderId="15" xfId="0" applyNumberFormat="1" applyFont="1" applyBorder="1" applyAlignment="1">
      <alignment vertical="center"/>
    </xf>
    <xf numFmtId="194" fontId="8" fillId="0" borderId="13" xfId="0" applyNumberFormat="1" applyFont="1" applyBorder="1" applyAlignment="1">
      <alignment vertical="center"/>
    </xf>
    <xf numFmtId="189" fontId="8" fillId="0" borderId="14" xfId="0" applyNumberFormat="1" applyFont="1" applyFill="1" applyBorder="1" applyAlignment="1">
      <alignment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vertical="center"/>
    </xf>
    <xf numFmtId="192" fontId="8" fillId="0" borderId="15" xfId="0" applyNumberFormat="1" applyFont="1" applyBorder="1" applyAlignment="1">
      <alignment vertical="center"/>
    </xf>
    <xf numFmtId="192" fontId="8" fillId="0" borderId="13" xfId="0" applyNumberFormat="1" applyFont="1" applyBorder="1" applyAlignment="1">
      <alignment vertical="center"/>
    </xf>
    <xf numFmtId="192" fontId="8" fillId="0" borderId="14" xfId="0" applyNumberFormat="1" applyFont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189" fontId="8" fillId="0" borderId="7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7" xfId="0" applyNumberFormat="1" applyFont="1" applyFill="1" applyBorder="1" applyAlignment="1">
      <alignment vertical="center"/>
    </xf>
    <xf numFmtId="192" fontId="8" fillId="0" borderId="8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vertical="center"/>
    </xf>
    <xf numFmtId="192" fontId="8" fillId="0" borderId="15" xfId="0" applyNumberFormat="1" applyFont="1" applyFill="1" applyBorder="1" applyAlignment="1">
      <alignment vertical="center"/>
    </xf>
    <xf numFmtId="192" fontId="8" fillId="0" borderId="1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189" fontId="8" fillId="0" borderId="22" xfId="0" applyNumberFormat="1" applyFont="1" applyFill="1" applyBorder="1" applyAlignment="1">
      <alignment vertical="center"/>
    </xf>
    <xf numFmtId="189" fontId="8" fillId="0" borderId="19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3" fontId="8" fillId="0" borderId="22" xfId="0" applyNumberFormat="1" applyFont="1" applyFill="1" applyBorder="1" applyAlignment="1">
      <alignment vertical="center"/>
    </xf>
    <xf numFmtId="189" fontId="8" fillId="0" borderId="2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9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189" fontId="8" fillId="0" borderId="13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89" fontId="8" fillId="0" borderId="22" xfId="0" applyNumberFormat="1" applyFont="1" applyBorder="1" applyAlignment="1">
      <alignment vertical="center"/>
    </xf>
    <xf numFmtId="189" fontId="8" fillId="0" borderId="19" xfId="0" applyNumberFormat="1" applyFont="1" applyBorder="1" applyAlignment="1">
      <alignment vertical="center"/>
    </xf>
    <xf numFmtId="189" fontId="8" fillId="0" borderId="21" xfId="0" applyNumberFormat="1" applyFont="1" applyBorder="1" applyAlignment="1">
      <alignment vertical="center"/>
    </xf>
    <xf numFmtId="192" fontId="8" fillId="0" borderId="24" xfId="0" applyNumberFormat="1" applyFont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21" xfId="0" applyNumberFormat="1" applyFont="1" applyBorder="1" applyAlignment="1">
      <alignment vertical="center"/>
    </xf>
    <xf numFmtId="192" fontId="8" fillId="0" borderId="22" xfId="0" applyNumberFormat="1" applyFont="1" applyBorder="1" applyAlignment="1">
      <alignment vertical="center"/>
    </xf>
    <xf numFmtId="189" fontId="8" fillId="0" borderId="25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189" fontId="8" fillId="0" borderId="27" xfId="0" applyNumberFormat="1" applyFont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26" xfId="0" applyNumberFormat="1" applyFont="1" applyFill="1" applyBorder="1" applyAlignment="1">
      <alignment vertical="center"/>
    </xf>
    <xf numFmtId="189" fontId="8" fillId="0" borderId="28" xfId="0" applyNumberFormat="1" applyFont="1" applyFill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26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 vertical="center"/>
    </xf>
    <xf numFmtId="192" fontId="8" fillId="0" borderId="25" xfId="0" applyNumberFormat="1" applyFont="1" applyBorder="1" applyAlignment="1">
      <alignment vertical="center"/>
    </xf>
    <xf numFmtId="192" fontId="8" fillId="0" borderId="25" xfId="0" applyNumberFormat="1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9" fontId="0" fillId="0" borderId="31" xfId="0" applyNumberFormat="1" applyFont="1" applyBorder="1" applyAlignment="1">
      <alignment vertical="top" textRotation="255"/>
    </xf>
    <xf numFmtId="189" fontId="0" fillId="0" borderId="32" xfId="0" applyNumberFormat="1" applyFont="1" applyBorder="1" applyAlignment="1">
      <alignment vertical="top" textRotation="255"/>
    </xf>
    <xf numFmtId="189" fontId="0" fillId="0" borderId="33" xfId="0" applyNumberFormat="1" applyFont="1" applyBorder="1" applyAlignment="1">
      <alignment vertical="top" textRotation="255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9" fontId="8" fillId="0" borderId="4" xfId="0" applyNumberFormat="1" applyFont="1" applyBorder="1" applyAlignment="1">
      <alignment vertical="center"/>
    </xf>
    <xf numFmtId="193" fontId="8" fillId="0" borderId="2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193" fontId="8" fillId="0" borderId="8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193" fontId="8" fillId="0" borderId="15" xfId="0" applyNumberFormat="1" applyFont="1" applyBorder="1" applyAlignment="1">
      <alignment vertical="center"/>
    </xf>
    <xf numFmtId="193" fontId="8" fillId="0" borderId="18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8" fillId="0" borderId="23" xfId="0" applyNumberFormat="1" applyFont="1" applyBorder="1" applyAlignment="1">
      <alignment vertical="center"/>
    </xf>
    <xf numFmtId="193" fontId="8" fillId="0" borderId="22" xfId="0" applyNumberFormat="1" applyFont="1" applyBorder="1" applyAlignment="1">
      <alignment vertical="center"/>
    </xf>
    <xf numFmtId="193" fontId="8" fillId="0" borderId="19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8" fillId="0" borderId="28" xfId="0" applyNumberFormat="1" applyFont="1" applyBorder="1" applyAlignment="1">
      <alignment vertical="center"/>
    </xf>
    <xf numFmtId="192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0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193" fontId="8" fillId="0" borderId="25" xfId="0" applyNumberFormat="1" applyFont="1" applyBorder="1" applyAlignment="1">
      <alignment vertical="center"/>
    </xf>
    <xf numFmtId="193" fontId="8" fillId="0" borderId="26" xfId="0" applyNumberFormat="1" applyFont="1" applyBorder="1" applyAlignment="1">
      <alignment vertical="center"/>
    </xf>
    <xf numFmtId="193" fontId="8" fillId="0" borderId="27" xfId="0" applyNumberFormat="1" applyFont="1" applyBorder="1" applyAlignment="1">
      <alignment vertical="center"/>
    </xf>
    <xf numFmtId="193" fontId="8" fillId="0" borderId="30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194" fontId="8" fillId="0" borderId="41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94" fontId="8" fillId="0" borderId="43" xfId="0" applyNumberFormat="1" applyFont="1" applyBorder="1" applyAlignment="1">
      <alignment vertical="center"/>
    </xf>
    <xf numFmtId="189" fontId="8" fillId="0" borderId="41" xfId="0" applyNumberFormat="1" applyFont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89" fontId="8" fillId="0" borderId="44" xfId="0" applyNumberFormat="1" applyFont="1" applyBorder="1" applyAlignment="1">
      <alignment vertical="center"/>
    </xf>
    <xf numFmtId="193" fontId="8" fillId="0" borderId="41" xfId="0" applyNumberFormat="1" applyFont="1" applyBorder="1" applyAlignment="1">
      <alignment vertical="center"/>
    </xf>
    <xf numFmtId="193" fontId="8" fillId="0" borderId="42" xfId="0" applyNumberFormat="1" applyFont="1" applyBorder="1" applyAlignment="1">
      <alignment vertical="center"/>
    </xf>
    <xf numFmtId="193" fontId="8" fillId="0" borderId="43" xfId="0" applyNumberFormat="1" applyFont="1" applyBorder="1" applyAlignment="1">
      <alignment vertical="center"/>
    </xf>
    <xf numFmtId="193" fontId="8" fillId="0" borderId="45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194" fontId="8" fillId="0" borderId="47" xfId="0" applyNumberFormat="1" applyFont="1" applyBorder="1" applyAlignment="1">
      <alignment vertical="center"/>
    </xf>
    <xf numFmtId="194" fontId="8" fillId="0" borderId="48" xfId="0" applyNumberFormat="1" applyFont="1" applyBorder="1" applyAlignment="1">
      <alignment vertical="center"/>
    </xf>
    <xf numFmtId="194" fontId="8" fillId="0" borderId="49" xfId="0" applyNumberFormat="1" applyFont="1" applyBorder="1" applyAlignment="1">
      <alignment vertical="center"/>
    </xf>
    <xf numFmtId="189" fontId="8" fillId="0" borderId="47" xfId="0" applyNumberFormat="1" applyFont="1" applyBorder="1" applyAlignment="1">
      <alignment vertical="center"/>
    </xf>
    <xf numFmtId="189" fontId="8" fillId="0" borderId="48" xfId="0" applyNumberFormat="1" applyFont="1" applyBorder="1" applyAlignment="1">
      <alignment vertical="center"/>
    </xf>
    <xf numFmtId="189" fontId="8" fillId="0" borderId="50" xfId="0" applyNumberFormat="1" applyFont="1" applyBorder="1" applyAlignment="1">
      <alignment vertical="center"/>
    </xf>
    <xf numFmtId="193" fontId="8" fillId="0" borderId="47" xfId="0" applyNumberFormat="1" applyFont="1" applyBorder="1" applyAlignment="1">
      <alignment vertical="center"/>
    </xf>
    <xf numFmtId="193" fontId="8" fillId="0" borderId="48" xfId="0" applyNumberFormat="1" applyFont="1" applyBorder="1" applyAlignment="1">
      <alignment vertical="center"/>
    </xf>
    <xf numFmtId="193" fontId="8" fillId="0" borderId="49" xfId="0" applyNumberFormat="1" applyFont="1" applyBorder="1" applyAlignment="1">
      <alignment vertical="center"/>
    </xf>
    <xf numFmtId="193" fontId="8" fillId="0" borderId="51" xfId="0" applyNumberFormat="1" applyFont="1" applyBorder="1" applyAlignment="1">
      <alignment vertical="center"/>
    </xf>
    <xf numFmtId="189" fontId="8" fillId="0" borderId="47" xfId="0" applyNumberFormat="1" applyFont="1" applyFill="1" applyBorder="1" applyAlignment="1">
      <alignment vertical="center"/>
    </xf>
    <xf numFmtId="189" fontId="8" fillId="0" borderId="48" xfId="0" applyNumberFormat="1" applyFont="1" applyFill="1" applyBorder="1" applyAlignment="1">
      <alignment vertical="center"/>
    </xf>
    <xf numFmtId="189" fontId="8" fillId="0" borderId="49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 vertical="center"/>
    </xf>
    <xf numFmtId="193" fontId="8" fillId="0" borderId="47" xfId="0" applyNumberFormat="1" applyFont="1" applyFill="1" applyBorder="1" applyAlignment="1">
      <alignment vertical="center"/>
    </xf>
    <xf numFmtId="193" fontId="8" fillId="0" borderId="48" xfId="0" applyNumberFormat="1" applyFont="1" applyFill="1" applyBorder="1" applyAlignment="1">
      <alignment vertical="center"/>
    </xf>
    <xf numFmtId="193" fontId="8" fillId="0" borderId="49" xfId="0" applyNumberFormat="1" applyFont="1" applyFill="1" applyBorder="1" applyAlignment="1">
      <alignment vertical="center"/>
    </xf>
    <xf numFmtId="193" fontId="8" fillId="0" borderId="51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189" fontId="8" fillId="0" borderId="53" xfId="0" applyNumberFormat="1" applyFont="1" applyFill="1" applyBorder="1" applyAlignment="1">
      <alignment vertical="center"/>
    </xf>
    <xf numFmtId="189" fontId="8" fillId="0" borderId="54" xfId="0" applyNumberFormat="1" applyFont="1" applyFill="1" applyBorder="1" applyAlignment="1">
      <alignment vertical="center"/>
    </xf>
    <xf numFmtId="189" fontId="8" fillId="0" borderId="55" xfId="0" applyNumberFormat="1" applyFont="1" applyFill="1" applyBorder="1" applyAlignment="1">
      <alignment vertical="center"/>
    </xf>
    <xf numFmtId="189" fontId="8" fillId="0" borderId="56" xfId="0" applyNumberFormat="1" applyFont="1" applyFill="1" applyBorder="1" applyAlignment="1">
      <alignment vertical="center"/>
    </xf>
    <xf numFmtId="193" fontId="8" fillId="0" borderId="53" xfId="0" applyNumberFormat="1" applyFont="1" applyFill="1" applyBorder="1" applyAlignment="1">
      <alignment vertical="center"/>
    </xf>
    <xf numFmtId="193" fontId="8" fillId="0" borderId="54" xfId="0" applyNumberFormat="1" applyFont="1" applyFill="1" applyBorder="1" applyAlignment="1">
      <alignment vertical="center"/>
    </xf>
    <xf numFmtId="193" fontId="8" fillId="0" borderId="55" xfId="0" applyNumberFormat="1" applyFont="1" applyFill="1" applyBorder="1" applyAlignment="1">
      <alignment vertical="center"/>
    </xf>
    <xf numFmtId="193" fontId="8" fillId="0" borderId="57" xfId="0" applyNumberFormat="1" applyFont="1" applyFill="1" applyBorder="1" applyAlignment="1">
      <alignment vertical="center"/>
    </xf>
    <xf numFmtId="192" fontId="8" fillId="0" borderId="41" xfId="0" applyNumberFormat="1" applyFont="1" applyBorder="1" applyAlignment="1">
      <alignment vertical="center"/>
    </xf>
    <xf numFmtId="192" fontId="8" fillId="0" borderId="42" xfId="0" applyNumberFormat="1" applyFont="1" applyBorder="1" applyAlignment="1">
      <alignment vertical="center"/>
    </xf>
    <xf numFmtId="192" fontId="8" fillId="0" borderId="43" xfId="0" applyNumberFormat="1" applyFont="1" applyBorder="1" applyAlignment="1">
      <alignment vertical="center"/>
    </xf>
    <xf numFmtId="192" fontId="8" fillId="0" borderId="47" xfId="0" applyNumberFormat="1" applyFont="1" applyBorder="1" applyAlignment="1">
      <alignment vertical="center"/>
    </xf>
    <xf numFmtId="192" fontId="8" fillId="0" borderId="48" xfId="0" applyNumberFormat="1" applyFont="1" applyBorder="1" applyAlignment="1">
      <alignment vertical="center"/>
    </xf>
    <xf numFmtId="192" fontId="8" fillId="0" borderId="49" xfId="0" applyNumberFormat="1" applyFont="1" applyBorder="1" applyAlignment="1">
      <alignment vertical="center"/>
    </xf>
    <xf numFmtId="192" fontId="8" fillId="0" borderId="47" xfId="0" applyNumberFormat="1" applyFont="1" applyFill="1" applyBorder="1" applyAlignment="1">
      <alignment vertical="center"/>
    </xf>
    <xf numFmtId="192" fontId="8" fillId="0" borderId="48" xfId="0" applyNumberFormat="1" applyFont="1" applyFill="1" applyBorder="1" applyAlignment="1">
      <alignment vertical="center"/>
    </xf>
    <xf numFmtId="192" fontId="8" fillId="0" borderId="49" xfId="0" applyNumberFormat="1" applyFont="1" applyFill="1" applyBorder="1" applyAlignment="1">
      <alignment vertical="center"/>
    </xf>
    <xf numFmtId="192" fontId="8" fillId="0" borderId="53" xfId="0" applyNumberFormat="1" applyFont="1" applyFill="1" applyBorder="1" applyAlignment="1">
      <alignment vertical="center"/>
    </xf>
    <xf numFmtId="192" fontId="8" fillId="0" borderId="54" xfId="0" applyNumberFormat="1" applyFont="1" applyFill="1" applyBorder="1" applyAlignment="1">
      <alignment vertical="center"/>
    </xf>
    <xf numFmtId="192" fontId="8" fillId="0" borderId="55" xfId="0" applyNumberFormat="1" applyFont="1" applyFill="1" applyBorder="1" applyAlignment="1">
      <alignment vertical="center"/>
    </xf>
    <xf numFmtId="192" fontId="8" fillId="0" borderId="58" xfId="0" applyNumberFormat="1" applyFont="1" applyBorder="1" applyAlignment="1">
      <alignment vertical="center"/>
    </xf>
    <xf numFmtId="192" fontId="8" fillId="0" borderId="32" xfId="0" applyNumberFormat="1" applyFont="1" applyBorder="1" applyAlignment="1">
      <alignment vertical="center"/>
    </xf>
    <xf numFmtId="192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194" fontId="8" fillId="0" borderId="22" xfId="0" applyNumberFormat="1" applyFont="1" applyBorder="1" applyAlignment="1">
      <alignment vertical="center"/>
    </xf>
    <xf numFmtId="194" fontId="8" fillId="0" borderId="25" xfId="0" applyNumberFormat="1" applyFont="1" applyBorder="1" applyAlignment="1">
      <alignment vertical="center"/>
    </xf>
    <xf numFmtId="192" fontId="8" fillId="0" borderId="31" xfId="0" applyNumberFormat="1" applyFont="1" applyBorder="1" applyAlignment="1">
      <alignment vertical="center"/>
    </xf>
    <xf numFmtId="189" fontId="9" fillId="0" borderId="33" xfId="0" applyNumberFormat="1" applyFont="1" applyBorder="1" applyAlignment="1" quotePrefix="1">
      <alignment horizontal="right" vertical="center"/>
    </xf>
    <xf numFmtId="192" fontId="8" fillId="0" borderId="20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94" fontId="8" fillId="2" borderId="1" xfId="0" applyNumberFormat="1" applyFont="1" applyFill="1" applyBorder="1" applyAlignment="1">
      <alignment vertical="center"/>
    </xf>
    <xf numFmtId="194" fontId="8" fillId="2" borderId="7" xfId="0" applyNumberFormat="1" applyFont="1" applyFill="1" applyBorder="1" applyAlignment="1">
      <alignment vertical="center"/>
    </xf>
    <xf numFmtId="194" fontId="8" fillId="2" borderId="13" xfId="0" applyNumberFormat="1" applyFont="1" applyFill="1" applyBorder="1" applyAlignment="1">
      <alignment vertical="center"/>
    </xf>
    <xf numFmtId="189" fontId="8" fillId="2" borderId="7" xfId="0" applyNumberFormat="1" applyFont="1" applyFill="1" applyBorder="1" applyAlignment="1">
      <alignment vertical="center"/>
    </xf>
    <xf numFmtId="189" fontId="8" fillId="2" borderId="13" xfId="0" applyNumberFormat="1" applyFont="1" applyFill="1" applyBorder="1" applyAlignment="1">
      <alignment vertical="center"/>
    </xf>
    <xf numFmtId="189" fontId="8" fillId="2" borderId="21" xfId="0" applyNumberFormat="1" applyFont="1" applyFill="1" applyBorder="1" applyAlignment="1">
      <alignment vertical="center"/>
    </xf>
    <xf numFmtId="189" fontId="9" fillId="2" borderId="33" xfId="0" applyNumberFormat="1" applyFont="1" applyFill="1" applyBorder="1" applyAlignment="1" quotePrefix="1">
      <alignment horizontal="right" vertical="center"/>
    </xf>
    <xf numFmtId="189" fontId="8" fillId="2" borderId="4" xfId="0" applyNumberFormat="1" applyFont="1" applyFill="1" applyBorder="1" applyAlignment="1">
      <alignment vertical="center"/>
    </xf>
    <xf numFmtId="189" fontId="8" fillId="2" borderId="10" xfId="0" applyNumberFormat="1" applyFont="1" applyFill="1" applyBorder="1" applyAlignment="1">
      <alignment vertical="center"/>
    </xf>
    <xf numFmtId="189" fontId="8" fillId="2" borderId="16" xfId="0" applyNumberFormat="1" applyFont="1" applyFill="1" applyBorder="1" applyAlignment="1">
      <alignment vertical="center"/>
    </xf>
    <xf numFmtId="189" fontId="8" fillId="2" borderId="23" xfId="0" applyNumberFormat="1" applyFont="1" applyFill="1" applyBorder="1" applyAlignment="1">
      <alignment vertical="center"/>
    </xf>
    <xf numFmtId="189" fontId="8" fillId="2" borderId="15" xfId="0" applyNumberFormat="1" applyFont="1" applyFill="1" applyBorder="1" applyAlignment="1">
      <alignment vertical="center"/>
    </xf>
    <xf numFmtId="192" fontId="8" fillId="2" borderId="9" xfId="0" applyNumberFormat="1" applyFont="1" applyFill="1" applyBorder="1" applyAlignment="1">
      <alignment vertical="center"/>
    </xf>
    <xf numFmtId="192" fontId="8" fillId="2" borderId="1" xfId="0" applyNumberFormat="1" applyFont="1" applyFill="1" applyBorder="1" applyAlignment="1">
      <alignment vertical="center"/>
    </xf>
    <xf numFmtId="192" fontId="8" fillId="2" borderId="7" xfId="0" applyNumberFormat="1" applyFont="1" applyFill="1" applyBorder="1" applyAlignment="1">
      <alignment vertical="center"/>
    </xf>
    <xf numFmtId="192" fontId="8" fillId="2" borderId="13" xfId="0" applyNumberFormat="1" applyFont="1" applyFill="1" applyBorder="1" applyAlignment="1">
      <alignment vertical="center"/>
    </xf>
    <xf numFmtId="192" fontId="8" fillId="2" borderId="21" xfId="0" applyNumberFormat="1" applyFont="1" applyFill="1" applyBorder="1" applyAlignment="1">
      <alignment vertical="center"/>
    </xf>
    <xf numFmtId="193" fontId="8" fillId="2" borderId="6" xfId="0" applyNumberFormat="1" applyFont="1" applyFill="1" applyBorder="1" applyAlignment="1">
      <alignment vertical="center"/>
    </xf>
    <xf numFmtId="193" fontId="8" fillId="2" borderId="12" xfId="0" applyNumberFormat="1" applyFont="1" applyFill="1" applyBorder="1" applyAlignment="1">
      <alignment vertical="center"/>
    </xf>
    <xf numFmtId="193" fontId="8" fillId="2" borderId="18" xfId="0" applyNumberFormat="1" applyFont="1" applyFill="1" applyBorder="1" applyAlignment="1">
      <alignment vertical="center"/>
    </xf>
    <xf numFmtId="193" fontId="8" fillId="2" borderId="20" xfId="0" applyNumberFormat="1" applyFont="1" applyFill="1" applyBorder="1" applyAlignment="1">
      <alignment vertical="center"/>
    </xf>
    <xf numFmtId="189" fontId="9" fillId="2" borderId="35" xfId="0" applyNumberFormat="1" applyFont="1" applyFill="1" applyBorder="1" applyAlignment="1" quotePrefix="1">
      <alignment horizontal="right" vertical="center"/>
    </xf>
    <xf numFmtId="193" fontId="8" fillId="2" borderId="32" xfId="0" applyNumberFormat="1" applyFont="1" applyFill="1" applyBorder="1" applyAlignment="1">
      <alignment vertical="center"/>
    </xf>
    <xf numFmtId="193" fontId="8" fillId="2" borderId="35" xfId="0" applyNumberFormat="1" applyFont="1" applyFill="1" applyBorder="1" applyAlignment="1">
      <alignment vertical="center"/>
    </xf>
    <xf numFmtId="189" fontId="8" fillId="0" borderId="32" xfId="0" applyNumberFormat="1" applyFont="1" applyBorder="1" applyAlignment="1" quotePrefix="1">
      <alignment horizontal="right" vertical="center"/>
    </xf>
    <xf numFmtId="189" fontId="8" fillId="2" borderId="31" xfId="0" applyNumberFormat="1" applyFont="1" applyFill="1" applyBorder="1" applyAlignment="1">
      <alignment vertical="center"/>
    </xf>
    <xf numFmtId="189" fontId="8" fillId="2" borderId="32" xfId="0" applyNumberFormat="1" applyFont="1" applyFill="1" applyBorder="1" applyAlignment="1">
      <alignment vertical="center"/>
    </xf>
    <xf numFmtId="189" fontId="8" fillId="2" borderId="33" xfId="0" applyNumberFormat="1" applyFont="1" applyFill="1" applyBorder="1" applyAlignment="1">
      <alignment vertical="center"/>
    </xf>
    <xf numFmtId="194" fontId="8" fillId="2" borderId="31" xfId="0" applyNumberFormat="1" applyFont="1" applyFill="1" applyBorder="1" applyAlignment="1">
      <alignment vertical="center"/>
    </xf>
    <xf numFmtId="192" fontId="8" fillId="2" borderId="11" xfId="0" applyNumberFormat="1" applyFont="1" applyFill="1" applyBorder="1" applyAlignment="1">
      <alignment vertical="center"/>
    </xf>
    <xf numFmtId="192" fontId="8" fillId="2" borderId="31" xfId="0" applyNumberFormat="1" applyFont="1" applyFill="1" applyBorder="1" applyAlignment="1">
      <alignment vertical="center"/>
    </xf>
    <xf numFmtId="193" fontId="8" fillId="2" borderId="31" xfId="0" applyNumberFormat="1" applyFont="1" applyFill="1" applyBorder="1" applyAlignment="1">
      <alignment vertical="center"/>
    </xf>
    <xf numFmtId="189" fontId="8" fillId="0" borderId="33" xfId="0" applyNumberFormat="1" applyFont="1" applyBorder="1" applyAlignment="1" quotePrefix="1">
      <alignment horizontal="right" vertical="center"/>
    </xf>
    <xf numFmtId="189" fontId="9" fillId="2" borderId="34" xfId="0" applyNumberFormat="1" applyFont="1" applyFill="1" applyBorder="1" applyAlignment="1" quotePrefix="1">
      <alignment horizontal="right" vertical="center"/>
    </xf>
    <xf numFmtId="192" fontId="8" fillId="2" borderId="59" xfId="0" applyNumberFormat="1" applyFont="1" applyFill="1" applyBorder="1" applyAlignment="1">
      <alignment vertical="center"/>
    </xf>
    <xf numFmtId="192" fontId="8" fillId="2" borderId="32" xfId="0" applyNumberFormat="1" applyFont="1" applyFill="1" applyBorder="1" applyAlignment="1">
      <alignment vertical="center"/>
    </xf>
    <xf numFmtId="192" fontId="8" fillId="2" borderId="33" xfId="0" applyNumberFormat="1" applyFont="1" applyFill="1" applyBorder="1" applyAlignment="1">
      <alignment vertical="center"/>
    </xf>
    <xf numFmtId="189" fontId="8" fillId="0" borderId="43" xfId="0" applyNumberFormat="1" applyFont="1" applyBorder="1" applyAlignment="1">
      <alignment vertical="center"/>
    </xf>
    <xf numFmtId="189" fontId="8" fillId="0" borderId="49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top" textRotation="255"/>
    </xf>
    <xf numFmtId="189" fontId="0" fillId="0" borderId="35" xfId="0" applyNumberFormat="1" applyFont="1" applyBorder="1" applyAlignment="1">
      <alignment vertical="top" textRotation="255"/>
    </xf>
    <xf numFmtId="193" fontId="8" fillId="0" borderId="60" xfId="0" applyNumberFormat="1" applyFont="1" applyBorder="1" applyAlignment="1">
      <alignment vertical="center"/>
    </xf>
    <xf numFmtId="193" fontId="8" fillId="0" borderId="61" xfId="0" applyNumberFormat="1" applyFont="1" applyBorder="1" applyAlignment="1">
      <alignment vertical="center"/>
    </xf>
    <xf numFmtId="193" fontId="8" fillId="0" borderId="61" xfId="0" applyNumberFormat="1" applyFont="1" applyFill="1" applyBorder="1" applyAlignment="1">
      <alignment vertical="center"/>
    </xf>
    <xf numFmtId="193" fontId="8" fillId="0" borderId="62" xfId="0" applyNumberFormat="1" applyFont="1" applyFill="1" applyBorder="1" applyAlignment="1">
      <alignment vertical="center"/>
    </xf>
    <xf numFmtId="193" fontId="8" fillId="0" borderId="29" xfId="0" applyNumberFormat="1" applyFont="1" applyBorder="1" applyAlignment="1">
      <alignment vertical="center"/>
    </xf>
    <xf numFmtId="0" fontId="15" fillId="0" borderId="59" xfId="0" applyNumberFormat="1" applyFont="1" applyBorder="1" applyAlignment="1">
      <alignment horizontal="center" vertical="center" wrapText="1"/>
    </xf>
    <xf numFmtId="189" fontId="8" fillId="0" borderId="63" xfId="0" applyNumberFormat="1" applyFont="1" applyBorder="1" applyAlignment="1">
      <alignment vertical="center"/>
    </xf>
    <xf numFmtId="189" fontId="8" fillId="0" borderId="64" xfId="0" applyNumberFormat="1" applyFont="1" applyBorder="1" applyAlignment="1">
      <alignment vertical="center"/>
    </xf>
    <xf numFmtId="189" fontId="8" fillId="0" borderId="64" xfId="0" applyNumberFormat="1" applyFont="1" applyFill="1" applyBorder="1" applyAlignment="1">
      <alignment vertical="center"/>
    </xf>
    <xf numFmtId="189" fontId="8" fillId="0" borderId="65" xfId="0" applyNumberFormat="1" applyFont="1" applyFill="1" applyBorder="1" applyAlignment="1">
      <alignment vertical="center"/>
    </xf>
    <xf numFmtId="189" fontId="8" fillId="0" borderId="66" xfId="0" applyNumberFormat="1" applyFont="1" applyBorder="1" applyAlignment="1">
      <alignment vertical="center"/>
    </xf>
    <xf numFmtId="0" fontId="15" fillId="0" borderId="5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9" fontId="10" fillId="0" borderId="0" xfId="0" applyNumberFormat="1" applyFont="1" applyFill="1" applyAlignment="1">
      <alignment horizontal="left"/>
    </xf>
    <xf numFmtId="189" fontId="0" fillId="0" borderId="53" xfId="0" applyNumberFormat="1" applyFont="1" applyBorder="1" applyAlignment="1">
      <alignment vertical="top" textRotation="255"/>
    </xf>
    <xf numFmtId="189" fontId="0" fillId="0" borderId="59" xfId="0" applyNumberFormat="1" applyFont="1" applyBorder="1" applyAlignment="1">
      <alignment vertical="top" textRotation="255"/>
    </xf>
    <xf numFmtId="0" fontId="12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89" fontId="0" fillId="0" borderId="69" xfId="0" applyNumberFormat="1" applyFont="1" applyBorder="1" applyAlignment="1">
      <alignment horizontal="center" vertical="center"/>
    </xf>
    <xf numFmtId="189" fontId="15" fillId="0" borderId="70" xfId="0" applyNumberFormat="1" applyFont="1" applyBorder="1" applyAlignment="1">
      <alignment horizontal="center" vertical="center"/>
    </xf>
    <xf numFmtId="189" fontId="15" fillId="0" borderId="68" xfId="0" applyNumberFormat="1" applyFont="1" applyBorder="1" applyAlignment="1">
      <alignment horizontal="center" vertical="center"/>
    </xf>
    <xf numFmtId="189" fontId="0" fillId="0" borderId="67" xfId="0" applyNumberFormat="1" applyFont="1" applyBorder="1" applyAlignment="1">
      <alignment horizontal="center" vertical="center"/>
    </xf>
    <xf numFmtId="189" fontId="15" fillId="0" borderId="71" xfId="0" applyNumberFormat="1" applyFont="1" applyBorder="1" applyAlignment="1">
      <alignment horizontal="center" vertical="center"/>
    </xf>
    <xf numFmtId="189" fontId="15" fillId="0" borderId="72" xfId="0" applyNumberFormat="1" applyFont="1" applyBorder="1" applyAlignment="1">
      <alignment horizontal="center" vertical="center"/>
    </xf>
    <xf numFmtId="189" fontId="15" fillId="0" borderId="73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15" fillId="0" borderId="73" xfId="0" applyNumberFormat="1" applyFont="1" applyBorder="1" applyAlignment="1">
      <alignment horizontal="center" vertical="center"/>
    </xf>
    <xf numFmtId="189" fontId="0" fillId="0" borderId="74" xfId="0" applyNumberFormat="1" applyFont="1" applyBorder="1" applyAlignment="1">
      <alignment horizontal="center" vertical="center"/>
    </xf>
    <xf numFmtId="189" fontId="15" fillId="0" borderId="75" xfId="0" applyNumberFormat="1" applyFont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>
      <alignment horizontal="center" vertical="center"/>
    </xf>
    <xf numFmtId="189" fontId="0" fillId="0" borderId="41" xfId="0" applyNumberFormat="1" applyFont="1" applyFill="1" applyBorder="1" applyAlignment="1">
      <alignment horizontal="center" vertical="center"/>
    </xf>
    <xf numFmtId="189" fontId="15" fillId="0" borderId="42" xfId="0" applyNumberFormat="1" applyFont="1" applyFill="1" applyBorder="1" applyAlignment="1">
      <alignment horizontal="center" vertical="center"/>
    </xf>
    <xf numFmtId="189" fontId="15" fillId="0" borderId="4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9" fontId="15" fillId="0" borderId="7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89" fontId="15" fillId="0" borderId="77" xfId="0" applyNumberFormat="1" applyFont="1" applyBorder="1" applyAlignment="1">
      <alignment horizontal="center" vertical="center"/>
    </xf>
    <xf numFmtId="189" fontId="0" fillId="0" borderId="68" xfId="0" applyNumberFormat="1" applyFont="1" applyBorder="1" applyAlignment="1">
      <alignment horizontal="center" vertical="center"/>
    </xf>
    <xf numFmtId="189" fontId="15" fillId="0" borderId="7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AB65"/>
  <sheetViews>
    <sheetView showGridLines="0" showZeros="0"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7" t="s">
        <v>77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6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99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298" t="s">
        <v>99</v>
      </c>
      <c r="Q3" s="299"/>
      <c r="R3" s="299"/>
      <c r="S3" s="299"/>
      <c r="T3" s="299"/>
      <c r="U3" s="299"/>
      <c r="V3" s="299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 t="s">
        <v>100</v>
      </c>
      <c r="K4" s="114" t="s">
        <v>98</v>
      </c>
      <c r="L4" s="115" t="s">
        <v>97</v>
      </c>
      <c r="M4" s="113" t="s">
        <v>100</v>
      </c>
      <c r="N4" s="116" t="s">
        <v>98</v>
      </c>
      <c r="O4" s="117" t="s">
        <v>97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 t="s">
        <v>100</v>
      </c>
      <c r="X4" s="114" t="s">
        <v>98</v>
      </c>
      <c r="Y4" s="115" t="s">
        <v>97</v>
      </c>
      <c r="Z4" s="113" t="s">
        <v>100</v>
      </c>
      <c r="AA4" s="116" t="s">
        <v>98</v>
      </c>
      <c r="AB4" s="118" t="s">
        <v>97</v>
      </c>
    </row>
    <row r="5" spans="1:28" s="10" customFormat="1" ht="13.5" customHeight="1">
      <c r="A5" s="310">
        <v>10</v>
      </c>
      <c r="B5" s="11">
        <v>40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>SUM(C5:I5)</f>
        <v>0</v>
      </c>
      <c r="K5" s="13">
        <v>0</v>
      </c>
      <c r="L5" s="14"/>
      <c r="M5" s="15">
        <v>13</v>
      </c>
      <c r="N5" s="16">
        <v>4</v>
      </c>
      <c r="O5" s="17">
        <v>28</v>
      </c>
      <c r="P5" s="18">
        <f>C5/5</f>
        <v>0</v>
      </c>
      <c r="Q5" s="19">
        <f>D5/12</f>
        <v>0</v>
      </c>
      <c r="R5" s="19">
        <f>E5/8</f>
        <v>0</v>
      </c>
      <c r="S5" s="19">
        <f aca="true" t="shared" si="0" ref="S5:S16">F5/16</f>
        <v>0</v>
      </c>
      <c r="T5" s="19">
        <f>G5/8</f>
        <v>0</v>
      </c>
      <c r="U5" s="19">
        <f>H5/8</f>
        <v>0</v>
      </c>
      <c r="V5" s="20">
        <f>I5/7</f>
        <v>0</v>
      </c>
      <c r="W5" s="21">
        <f aca="true" t="shared" si="1" ref="W5:W16">J5/64</f>
        <v>0</v>
      </c>
      <c r="X5" s="19">
        <v>0</v>
      </c>
      <c r="Y5" s="20"/>
      <c r="Z5" s="22">
        <v>0.0027891010512765503</v>
      </c>
      <c r="AA5" s="23">
        <v>0.000852151682999573</v>
      </c>
      <c r="AB5" s="24">
        <v>0.00594732370433305</v>
      </c>
    </row>
    <row r="6" spans="1:28" s="10" customFormat="1" ht="13.5" customHeight="1">
      <c r="A6" s="290"/>
      <c r="B6" s="25">
        <v>41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aca="true" t="shared" si="2" ref="J6:J58">SUM(C6:I6)</f>
        <v>0</v>
      </c>
      <c r="K6" s="27">
        <v>0</v>
      </c>
      <c r="L6" s="28"/>
      <c r="M6" s="29">
        <v>35</v>
      </c>
      <c r="N6" s="30">
        <v>7</v>
      </c>
      <c r="O6" s="31">
        <v>53</v>
      </c>
      <c r="P6" s="32">
        <f aca="true" t="shared" si="3" ref="P6:P58">C6/5</f>
        <v>0</v>
      </c>
      <c r="Q6" s="33">
        <f aca="true" t="shared" si="4" ref="Q6:Q31">D6/12</f>
        <v>0</v>
      </c>
      <c r="R6" s="33">
        <f aca="true" t="shared" si="5" ref="R6:R58">E6/8</f>
        <v>0</v>
      </c>
      <c r="S6" s="33">
        <f t="shared" si="0"/>
        <v>0</v>
      </c>
      <c r="T6" s="33">
        <f aca="true" t="shared" si="6" ref="T6:T16">G6/8</f>
        <v>0</v>
      </c>
      <c r="U6" s="33">
        <f aca="true" t="shared" si="7" ref="U6:U31">H6/8</f>
        <v>0</v>
      </c>
      <c r="V6" s="34">
        <f aca="true" t="shared" si="8" ref="V6:V58">I6/7</f>
        <v>0</v>
      </c>
      <c r="W6" s="35">
        <f t="shared" si="1"/>
        <v>0</v>
      </c>
      <c r="X6" s="33">
        <v>0</v>
      </c>
      <c r="Y6" s="34"/>
      <c r="Z6" s="36">
        <v>0.007501071581654522</v>
      </c>
      <c r="AA6" s="37">
        <v>0.0014903129657228</v>
      </c>
      <c r="AB6" s="38">
        <v>0.0112862010221465</v>
      </c>
    </row>
    <row r="7" spans="1:28" s="10" customFormat="1" ht="13.5" customHeight="1">
      <c r="A7" s="290"/>
      <c r="B7" s="25">
        <v>42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2"/>
        <v>0</v>
      </c>
      <c r="K7" s="27">
        <v>1</v>
      </c>
      <c r="L7" s="28"/>
      <c r="M7" s="29">
        <v>44</v>
      </c>
      <c r="N7" s="30">
        <v>16</v>
      </c>
      <c r="O7" s="31">
        <v>57</v>
      </c>
      <c r="P7" s="32">
        <f t="shared" si="3"/>
        <v>0</v>
      </c>
      <c r="Q7" s="33">
        <f t="shared" si="4"/>
        <v>0</v>
      </c>
      <c r="R7" s="33">
        <f t="shared" si="5"/>
        <v>0</v>
      </c>
      <c r="S7" s="33">
        <f t="shared" si="0"/>
        <v>0</v>
      </c>
      <c r="T7" s="33">
        <f t="shared" si="6"/>
        <v>0</v>
      </c>
      <c r="U7" s="33">
        <f t="shared" si="7"/>
        <v>0</v>
      </c>
      <c r="V7" s="34">
        <f t="shared" si="8"/>
        <v>0</v>
      </c>
      <c r="W7" s="35">
        <f t="shared" si="1"/>
        <v>0</v>
      </c>
      <c r="X7" s="33">
        <v>0.015625</v>
      </c>
      <c r="Y7" s="34"/>
      <c r="Z7" s="36">
        <v>0.009409751924721984</v>
      </c>
      <c r="AA7" s="37">
        <v>0.00340208377631299</v>
      </c>
      <c r="AB7" s="38">
        <v>0.0121121971950701</v>
      </c>
    </row>
    <row r="8" spans="1:28" s="10" customFormat="1" ht="13.5" customHeight="1">
      <c r="A8" s="290"/>
      <c r="B8" s="25">
        <v>43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2"/>
        <v>0</v>
      </c>
      <c r="K8" s="27">
        <v>0</v>
      </c>
      <c r="L8" s="28"/>
      <c r="M8" s="29">
        <v>60</v>
      </c>
      <c r="N8" s="30">
        <v>19</v>
      </c>
      <c r="O8" s="31">
        <v>77</v>
      </c>
      <c r="P8" s="32">
        <f t="shared" si="3"/>
        <v>0</v>
      </c>
      <c r="Q8" s="33">
        <f t="shared" si="4"/>
        <v>0</v>
      </c>
      <c r="R8" s="33">
        <f t="shared" si="5"/>
        <v>0</v>
      </c>
      <c r="S8" s="33">
        <f t="shared" si="0"/>
        <v>0</v>
      </c>
      <c r="T8" s="33">
        <f t="shared" si="6"/>
        <v>0</v>
      </c>
      <c r="U8" s="33">
        <f t="shared" si="7"/>
        <v>0</v>
      </c>
      <c r="V8" s="34">
        <f t="shared" si="8"/>
        <v>0</v>
      </c>
      <c r="W8" s="35">
        <f t="shared" si="1"/>
        <v>0</v>
      </c>
      <c r="X8" s="33">
        <v>0</v>
      </c>
      <c r="Y8" s="34"/>
      <c r="Z8" s="36">
        <v>0.012861736334405145</v>
      </c>
      <c r="AA8" s="37">
        <v>0.00404341349223238</v>
      </c>
      <c r="AB8" s="38">
        <v>0.0163760102084219</v>
      </c>
    </row>
    <row r="9" spans="1:28" s="10" customFormat="1" ht="13.5" customHeight="1">
      <c r="A9" s="291"/>
      <c r="B9" s="39">
        <v>44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26">
        <f t="shared" si="2"/>
        <v>0</v>
      </c>
      <c r="K9" s="41">
        <v>0</v>
      </c>
      <c r="L9" s="42"/>
      <c r="M9" s="43">
        <v>116</v>
      </c>
      <c r="N9" s="44">
        <v>32</v>
      </c>
      <c r="O9" s="45">
        <v>98</v>
      </c>
      <c r="P9" s="32">
        <f t="shared" si="3"/>
        <v>0</v>
      </c>
      <c r="Q9" s="33">
        <f t="shared" si="4"/>
        <v>0</v>
      </c>
      <c r="R9" s="33">
        <f t="shared" si="5"/>
        <v>0</v>
      </c>
      <c r="S9" s="33">
        <f t="shared" si="0"/>
        <v>0</v>
      </c>
      <c r="T9" s="33">
        <f t="shared" si="6"/>
        <v>0</v>
      </c>
      <c r="U9" s="33">
        <f t="shared" si="7"/>
        <v>0</v>
      </c>
      <c r="V9" s="34">
        <f t="shared" si="8"/>
        <v>0</v>
      </c>
      <c r="W9" s="35">
        <f t="shared" si="1"/>
        <v>0</v>
      </c>
      <c r="X9" s="47">
        <v>0</v>
      </c>
      <c r="Y9" s="48"/>
      <c r="Z9" s="50">
        <v>0.02486069438491213</v>
      </c>
      <c r="AA9" s="51">
        <v>0.00680706232716443</v>
      </c>
      <c r="AB9" s="52">
        <v>0.020837763129917</v>
      </c>
    </row>
    <row r="10" spans="1:28" s="60" customFormat="1" ht="13.5" customHeight="1">
      <c r="A10" s="311">
        <v>11</v>
      </c>
      <c r="B10" s="53">
        <v>45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23">
        <f t="shared" si="2"/>
        <v>0</v>
      </c>
      <c r="K10" s="30">
        <v>0</v>
      </c>
      <c r="L10" s="54">
        <v>1</v>
      </c>
      <c r="M10" s="29">
        <v>135</v>
      </c>
      <c r="N10" s="30">
        <v>23</v>
      </c>
      <c r="O10" s="31">
        <v>122</v>
      </c>
      <c r="P10" s="89">
        <f t="shared" si="3"/>
        <v>0</v>
      </c>
      <c r="Q10" s="90">
        <f t="shared" si="4"/>
        <v>0</v>
      </c>
      <c r="R10" s="90">
        <f t="shared" si="5"/>
        <v>0</v>
      </c>
      <c r="S10" s="90">
        <f t="shared" si="0"/>
        <v>0</v>
      </c>
      <c r="T10" s="90">
        <f t="shared" si="6"/>
        <v>0</v>
      </c>
      <c r="U10" s="90">
        <f t="shared" si="7"/>
        <v>0</v>
      </c>
      <c r="V10" s="91">
        <f t="shared" si="8"/>
        <v>0</v>
      </c>
      <c r="W10" s="92">
        <f t="shared" si="1"/>
        <v>0</v>
      </c>
      <c r="X10" s="55">
        <v>0</v>
      </c>
      <c r="Y10" s="56">
        <v>0.02</v>
      </c>
      <c r="Z10" s="36">
        <v>0.02888936443398245</v>
      </c>
      <c r="AA10" s="58">
        <v>0.00488426417498407</v>
      </c>
      <c r="AB10" s="59">
        <v>0.0258968371895563</v>
      </c>
    </row>
    <row r="11" spans="1:28" s="60" customFormat="1" ht="13.5" customHeight="1">
      <c r="A11" s="312"/>
      <c r="B11" s="53">
        <v>46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2</v>
      </c>
      <c r="I11" s="54">
        <v>0</v>
      </c>
      <c r="J11" s="26">
        <f>SUM(C11:I11)</f>
        <v>2</v>
      </c>
      <c r="K11" s="30">
        <v>0</v>
      </c>
      <c r="L11" s="54">
        <v>1</v>
      </c>
      <c r="M11" s="29">
        <v>220</v>
      </c>
      <c r="N11" s="30">
        <v>58</v>
      </c>
      <c r="O11" s="31">
        <v>202</v>
      </c>
      <c r="P11" s="32">
        <f t="shared" si="3"/>
        <v>0</v>
      </c>
      <c r="Q11" s="33">
        <f t="shared" si="4"/>
        <v>0</v>
      </c>
      <c r="R11" s="33">
        <f t="shared" si="5"/>
        <v>0</v>
      </c>
      <c r="S11" s="33">
        <f t="shared" si="0"/>
        <v>0</v>
      </c>
      <c r="T11" s="33">
        <f t="shared" si="6"/>
        <v>0</v>
      </c>
      <c r="U11" s="33">
        <f t="shared" si="7"/>
        <v>0.25</v>
      </c>
      <c r="V11" s="34">
        <f t="shared" si="8"/>
        <v>0</v>
      </c>
      <c r="W11" s="35">
        <f t="shared" si="1"/>
        <v>0.03125</v>
      </c>
      <c r="X11" s="55">
        <v>0</v>
      </c>
      <c r="Y11" s="56">
        <v>0.02</v>
      </c>
      <c r="Z11" s="36">
        <v>0.04707896426278622</v>
      </c>
      <c r="AA11" s="37">
        <v>0.0123142250530785</v>
      </c>
      <c r="AB11" s="38">
        <v>0.0429695809402254</v>
      </c>
    </row>
    <row r="12" spans="1:28" s="60" customFormat="1" ht="13.5" customHeight="1">
      <c r="A12" s="312"/>
      <c r="B12" s="53">
        <v>47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f t="shared" si="2"/>
        <v>0</v>
      </c>
      <c r="K12" s="30">
        <v>2</v>
      </c>
      <c r="L12" s="54">
        <v>4</v>
      </c>
      <c r="M12" s="29">
        <v>295</v>
      </c>
      <c r="N12" s="30">
        <v>144</v>
      </c>
      <c r="O12" s="31">
        <v>333</v>
      </c>
      <c r="P12" s="32">
        <f t="shared" si="3"/>
        <v>0</v>
      </c>
      <c r="Q12" s="33">
        <f t="shared" si="4"/>
        <v>0</v>
      </c>
      <c r="R12" s="33">
        <f t="shared" si="5"/>
        <v>0</v>
      </c>
      <c r="S12" s="33">
        <f t="shared" si="0"/>
        <v>0</v>
      </c>
      <c r="T12" s="33">
        <f t="shared" si="6"/>
        <v>0</v>
      </c>
      <c r="U12" s="33">
        <f t="shared" si="7"/>
        <v>0</v>
      </c>
      <c r="V12" s="34">
        <f t="shared" si="8"/>
        <v>0</v>
      </c>
      <c r="W12" s="35">
        <f t="shared" si="1"/>
        <v>0</v>
      </c>
      <c r="X12" s="55">
        <v>0.03125</v>
      </c>
      <c r="Y12" s="56">
        <v>0.06</v>
      </c>
      <c r="Z12" s="36">
        <v>0.06318269436710217</v>
      </c>
      <c r="AA12" s="37">
        <v>0.0305732484076433</v>
      </c>
      <c r="AB12" s="38">
        <v>0.0707607309817254</v>
      </c>
    </row>
    <row r="13" spans="1:28" s="60" customFormat="1" ht="13.5" customHeight="1">
      <c r="A13" s="313"/>
      <c r="B13" s="61">
        <v>48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2"/>
        <v>0</v>
      </c>
      <c r="K13" s="44">
        <v>0</v>
      </c>
      <c r="L13" s="62">
        <v>1</v>
      </c>
      <c r="M13" s="43">
        <v>488</v>
      </c>
      <c r="N13" s="44">
        <v>302</v>
      </c>
      <c r="O13" s="45">
        <v>1048</v>
      </c>
      <c r="P13" s="46">
        <f t="shared" si="3"/>
        <v>0</v>
      </c>
      <c r="Q13" s="47">
        <f t="shared" si="4"/>
        <v>0</v>
      </c>
      <c r="R13" s="47">
        <f t="shared" si="5"/>
        <v>0</v>
      </c>
      <c r="S13" s="47">
        <f t="shared" si="0"/>
        <v>0</v>
      </c>
      <c r="T13" s="47">
        <f t="shared" si="6"/>
        <v>0</v>
      </c>
      <c r="U13" s="47">
        <f t="shared" si="7"/>
        <v>0</v>
      </c>
      <c r="V13" s="48">
        <f t="shared" si="8"/>
        <v>0</v>
      </c>
      <c r="W13" s="49">
        <f t="shared" si="1"/>
        <v>0</v>
      </c>
      <c r="X13" s="63">
        <v>0</v>
      </c>
      <c r="Y13" s="64">
        <v>0.02</v>
      </c>
      <c r="Z13" s="50">
        <v>0.10445205479452055</v>
      </c>
      <c r="AA13" s="51">
        <v>0.0639966094511549</v>
      </c>
      <c r="AB13" s="52">
        <v>0.222694432639184</v>
      </c>
    </row>
    <row r="14" spans="1:28" s="60" customFormat="1" ht="13.5" customHeight="1">
      <c r="A14" s="311">
        <v>12</v>
      </c>
      <c r="B14" s="66">
        <v>49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8">
        <v>1</v>
      </c>
      <c r="I14" s="69">
        <v>0</v>
      </c>
      <c r="J14" s="26">
        <f t="shared" si="2"/>
        <v>1</v>
      </c>
      <c r="K14" s="68">
        <v>2</v>
      </c>
      <c r="L14" s="69">
        <v>2</v>
      </c>
      <c r="M14" s="67">
        <v>733</v>
      </c>
      <c r="N14" s="68">
        <v>754</v>
      </c>
      <c r="O14" s="70">
        <v>2810</v>
      </c>
      <c r="P14" s="32">
        <f t="shared" si="3"/>
        <v>0</v>
      </c>
      <c r="Q14" s="33">
        <f t="shared" si="4"/>
        <v>0</v>
      </c>
      <c r="R14" s="33">
        <f t="shared" si="5"/>
        <v>0</v>
      </c>
      <c r="S14" s="33">
        <f t="shared" si="0"/>
        <v>0</v>
      </c>
      <c r="T14" s="33">
        <f t="shared" si="6"/>
        <v>0</v>
      </c>
      <c r="U14" s="33">
        <f t="shared" si="7"/>
        <v>0.125</v>
      </c>
      <c r="V14" s="34">
        <f t="shared" si="8"/>
        <v>0</v>
      </c>
      <c r="W14" s="35">
        <f t="shared" si="1"/>
        <v>0.015625</v>
      </c>
      <c r="X14" s="71">
        <v>0.03125</v>
      </c>
      <c r="Y14" s="72">
        <v>0.03</v>
      </c>
      <c r="Z14" s="74">
        <v>0.15672439598032928</v>
      </c>
      <c r="AA14" s="37">
        <v>0.159779614325069</v>
      </c>
      <c r="AB14" s="38">
        <v>0.597363945578231</v>
      </c>
    </row>
    <row r="15" spans="1:28" s="60" customFormat="1" ht="13.5" customHeight="1">
      <c r="A15" s="312"/>
      <c r="B15" s="53">
        <v>50</v>
      </c>
      <c r="C15" s="29">
        <v>0</v>
      </c>
      <c r="D15" s="30">
        <v>0</v>
      </c>
      <c r="E15" s="30">
        <v>0</v>
      </c>
      <c r="F15" s="30">
        <v>3</v>
      </c>
      <c r="G15" s="30">
        <v>0</v>
      </c>
      <c r="H15" s="30">
        <v>0</v>
      </c>
      <c r="I15" s="54">
        <v>0</v>
      </c>
      <c r="J15" s="26">
        <f t="shared" si="2"/>
        <v>3</v>
      </c>
      <c r="K15" s="30">
        <v>1</v>
      </c>
      <c r="L15" s="54">
        <v>23</v>
      </c>
      <c r="M15" s="29">
        <v>1132</v>
      </c>
      <c r="N15" s="30">
        <v>1797</v>
      </c>
      <c r="O15" s="31">
        <v>7635</v>
      </c>
      <c r="P15" s="32">
        <f t="shared" si="3"/>
        <v>0</v>
      </c>
      <c r="Q15" s="33">
        <f t="shared" si="4"/>
        <v>0</v>
      </c>
      <c r="R15" s="33">
        <f t="shared" si="5"/>
        <v>0</v>
      </c>
      <c r="S15" s="33">
        <f t="shared" si="0"/>
        <v>0.1875</v>
      </c>
      <c r="T15" s="33">
        <f t="shared" si="6"/>
        <v>0</v>
      </c>
      <c r="U15" s="33">
        <f t="shared" si="7"/>
        <v>0</v>
      </c>
      <c r="V15" s="34">
        <f t="shared" si="8"/>
        <v>0</v>
      </c>
      <c r="W15" s="35">
        <f t="shared" si="1"/>
        <v>0.046875</v>
      </c>
      <c r="X15" s="55">
        <v>0.015625</v>
      </c>
      <c r="Y15" s="56">
        <v>0.36</v>
      </c>
      <c r="Z15" s="36">
        <v>0.2419837537409149</v>
      </c>
      <c r="AA15" s="37">
        <v>0.381690739167375</v>
      </c>
      <c r="AB15" s="38">
        <v>1.62136334678275</v>
      </c>
    </row>
    <row r="16" spans="1:28" s="60" customFormat="1" ht="13.5" customHeight="1">
      <c r="A16" s="312"/>
      <c r="B16" s="53">
        <v>51</v>
      </c>
      <c r="C16" s="29">
        <v>0</v>
      </c>
      <c r="D16" s="30">
        <v>0</v>
      </c>
      <c r="E16" s="30">
        <v>0</v>
      </c>
      <c r="F16" s="30">
        <v>1</v>
      </c>
      <c r="G16" s="30">
        <v>2</v>
      </c>
      <c r="H16" s="30">
        <v>0</v>
      </c>
      <c r="I16" s="54">
        <v>0</v>
      </c>
      <c r="J16" s="26">
        <f t="shared" si="2"/>
        <v>3</v>
      </c>
      <c r="K16" s="30">
        <v>2</v>
      </c>
      <c r="L16" s="54">
        <v>47</v>
      </c>
      <c r="M16" s="29">
        <v>1685</v>
      </c>
      <c r="N16" s="30">
        <v>4030</v>
      </c>
      <c r="O16" s="31">
        <v>24939</v>
      </c>
      <c r="P16" s="32">
        <f t="shared" si="3"/>
        <v>0</v>
      </c>
      <c r="Q16" s="33">
        <f t="shared" si="4"/>
        <v>0</v>
      </c>
      <c r="R16" s="33">
        <f t="shared" si="5"/>
        <v>0</v>
      </c>
      <c r="S16" s="33">
        <f t="shared" si="0"/>
        <v>0.0625</v>
      </c>
      <c r="T16" s="33">
        <f t="shared" si="6"/>
        <v>0.25</v>
      </c>
      <c r="U16" s="33">
        <f t="shared" si="7"/>
        <v>0</v>
      </c>
      <c r="V16" s="34">
        <f t="shared" si="8"/>
        <v>0</v>
      </c>
      <c r="W16" s="35">
        <f t="shared" si="1"/>
        <v>0.046875</v>
      </c>
      <c r="X16" s="55">
        <v>0.03125</v>
      </c>
      <c r="Y16" s="56">
        <v>0.73</v>
      </c>
      <c r="Z16" s="36">
        <v>0.35828194769296196</v>
      </c>
      <c r="AA16" s="37">
        <v>0.854718981972428</v>
      </c>
      <c r="AB16" s="38">
        <v>5.29490445859872</v>
      </c>
    </row>
    <row r="17" spans="1:28" s="60" customFormat="1" ht="13.5" customHeight="1">
      <c r="A17" s="312"/>
      <c r="B17" s="53">
        <v>52</v>
      </c>
      <c r="C17" s="29">
        <v>0</v>
      </c>
      <c r="D17" s="30">
        <v>0</v>
      </c>
      <c r="E17" s="30">
        <v>0</v>
      </c>
      <c r="F17" s="30">
        <v>3</v>
      </c>
      <c r="G17" s="30">
        <v>3</v>
      </c>
      <c r="H17" s="30">
        <v>0</v>
      </c>
      <c r="I17" s="54">
        <v>0</v>
      </c>
      <c r="J17" s="26"/>
      <c r="K17" s="30"/>
      <c r="L17" s="54"/>
      <c r="M17" s="29">
        <v>2398</v>
      </c>
      <c r="N17" s="30">
        <v>8389</v>
      </c>
      <c r="O17" s="31">
        <v>41280</v>
      </c>
      <c r="P17" s="32"/>
      <c r="Q17" s="33">
        <f t="shared" si="4"/>
        <v>0</v>
      </c>
      <c r="R17" s="33"/>
      <c r="S17" s="33"/>
      <c r="T17" s="33"/>
      <c r="U17" s="33">
        <f t="shared" si="7"/>
        <v>0</v>
      </c>
      <c r="V17" s="34"/>
      <c r="W17" s="35"/>
      <c r="X17" s="55"/>
      <c r="Y17" s="56"/>
      <c r="Z17" s="36">
        <v>0.5150343642611683</v>
      </c>
      <c r="AA17" s="37">
        <v>1.78869936034115</v>
      </c>
      <c r="AB17" s="38">
        <v>8.77551020408163</v>
      </c>
    </row>
    <row r="18" spans="1:28" s="60" customFormat="1" ht="13.5" customHeight="1">
      <c r="A18" s="314"/>
      <c r="B18" s="61">
        <v>53</v>
      </c>
      <c r="C18" s="43">
        <v>0</v>
      </c>
      <c r="D18" s="44">
        <v>0</v>
      </c>
      <c r="E18" s="44">
        <v>0</v>
      </c>
      <c r="F18" s="44">
        <v>5</v>
      </c>
      <c r="G18" s="44">
        <v>1</v>
      </c>
      <c r="H18" s="44">
        <v>1</v>
      </c>
      <c r="I18" s="62">
        <v>0</v>
      </c>
      <c r="J18" s="26">
        <f t="shared" si="2"/>
        <v>7</v>
      </c>
      <c r="K18" s="44">
        <v>9</v>
      </c>
      <c r="L18" s="62">
        <v>124</v>
      </c>
      <c r="M18" s="43">
        <v>1764</v>
      </c>
      <c r="N18" s="241"/>
      <c r="O18" s="239"/>
      <c r="P18" s="32">
        <f t="shared" si="3"/>
        <v>0</v>
      </c>
      <c r="Q18" s="33">
        <f t="shared" si="4"/>
        <v>0</v>
      </c>
      <c r="R18" s="33">
        <f t="shared" si="5"/>
        <v>0</v>
      </c>
      <c r="S18" s="33">
        <f>F18/16</f>
        <v>0.3125</v>
      </c>
      <c r="T18" s="33">
        <f>G18/8</f>
        <v>0.125</v>
      </c>
      <c r="U18" s="33">
        <f t="shared" si="7"/>
        <v>0.125</v>
      </c>
      <c r="V18" s="34">
        <f t="shared" si="8"/>
        <v>0</v>
      </c>
      <c r="W18" s="35">
        <f aca="true" t="shared" si="9" ref="W18:W31">J18/64</f>
        <v>0.109375</v>
      </c>
      <c r="X18" s="55">
        <v>0.140625</v>
      </c>
      <c r="Y18" s="56">
        <v>1.94</v>
      </c>
      <c r="Z18" s="36">
        <v>0.3806646525679758</v>
      </c>
      <c r="AA18" s="252"/>
      <c r="AB18" s="253"/>
    </row>
    <row r="19" spans="1:28" s="78" customFormat="1" ht="13.5" customHeight="1">
      <c r="A19" s="310">
        <v>1</v>
      </c>
      <c r="B19" s="11" t="s">
        <v>0</v>
      </c>
      <c r="C19" s="75">
        <v>0</v>
      </c>
      <c r="D19" s="76">
        <v>0</v>
      </c>
      <c r="E19" s="76">
        <v>0</v>
      </c>
      <c r="F19" s="76">
        <v>3</v>
      </c>
      <c r="G19" s="76">
        <v>4</v>
      </c>
      <c r="H19" s="76">
        <v>1</v>
      </c>
      <c r="I19" s="77">
        <v>1</v>
      </c>
      <c r="J19" s="12">
        <f t="shared" si="2"/>
        <v>9</v>
      </c>
      <c r="K19" s="76">
        <v>0</v>
      </c>
      <c r="L19" s="77">
        <v>153</v>
      </c>
      <c r="M19" s="15">
        <v>1640</v>
      </c>
      <c r="N19" s="16">
        <v>5533</v>
      </c>
      <c r="O19" s="17">
        <v>29610</v>
      </c>
      <c r="P19" s="18">
        <f t="shared" si="3"/>
        <v>0</v>
      </c>
      <c r="Q19" s="19">
        <f t="shared" si="4"/>
        <v>0</v>
      </c>
      <c r="R19" s="19">
        <f t="shared" si="5"/>
        <v>0</v>
      </c>
      <c r="S19" s="19">
        <f>F19/17</f>
        <v>0.17647058823529413</v>
      </c>
      <c r="T19" s="19">
        <f>G19/7</f>
        <v>0.5714285714285714</v>
      </c>
      <c r="U19" s="19">
        <f t="shared" si="7"/>
        <v>0.125</v>
      </c>
      <c r="V19" s="20">
        <f t="shared" si="8"/>
        <v>0.14285714285714285</v>
      </c>
      <c r="W19" s="21">
        <f t="shared" si="9"/>
        <v>0.140625</v>
      </c>
      <c r="X19" s="19">
        <v>0</v>
      </c>
      <c r="Y19" s="20">
        <v>2.39</v>
      </c>
      <c r="Z19" s="22">
        <v>0.35398230088495575</v>
      </c>
      <c r="AA19" s="37">
        <v>1.2112521891418564</v>
      </c>
      <c r="AB19" s="38">
        <v>6.45660706498037</v>
      </c>
    </row>
    <row r="20" spans="1:28" s="78" customFormat="1" ht="13.5" customHeight="1">
      <c r="A20" s="290"/>
      <c r="B20" s="25" t="s">
        <v>1</v>
      </c>
      <c r="C20" s="79">
        <v>0</v>
      </c>
      <c r="D20" s="80">
        <v>0</v>
      </c>
      <c r="E20" s="80">
        <v>0</v>
      </c>
      <c r="F20" s="80">
        <v>3</v>
      </c>
      <c r="G20" s="80">
        <v>2</v>
      </c>
      <c r="H20" s="80">
        <v>0</v>
      </c>
      <c r="I20" s="81">
        <v>0</v>
      </c>
      <c r="J20" s="26">
        <f t="shared" si="2"/>
        <v>5</v>
      </c>
      <c r="K20" s="80">
        <v>25</v>
      </c>
      <c r="L20" s="81">
        <v>698</v>
      </c>
      <c r="M20" s="29">
        <v>3267</v>
      </c>
      <c r="N20" s="30">
        <v>17318</v>
      </c>
      <c r="O20" s="31">
        <v>90319</v>
      </c>
      <c r="P20" s="32">
        <f t="shared" si="3"/>
        <v>0</v>
      </c>
      <c r="Q20" s="33">
        <f t="shared" si="4"/>
        <v>0</v>
      </c>
      <c r="R20" s="33">
        <f t="shared" si="5"/>
        <v>0</v>
      </c>
      <c r="S20" s="33">
        <f aca="true" t="shared" si="10" ref="S20:S57">F20/17</f>
        <v>0.17647058823529413</v>
      </c>
      <c r="T20" s="33">
        <f aca="true" t="shared" si="11" ref="T20:T57">G20/7</f>
        <v>0.2857142857142857</v>
      </c>
      <c r="U20" s="33">
        <f t="shared" si="7"/>
        <v>0</v>
      </c>
      <c r="V20" s="34">
        <f t="shared" si="8"/>
        <v>0</v>
      </c>
      <c r="W20" s="35">
        <f t="shared" si="9"/>
        <v>0.078125</v>
      </c>
      <c r="X20" s="33">
        <v>0.390625</v>
      </c>
      <c r="Y20" s="34">
        <v>10.91</v>
      </c>
      <c r="Z20" s="36">
        <v>0.704550355833513</v>
      </c>
      <c r="AA20" s="37">
        <v>3.722699914015477</v>
      </c>
      <c r="AB20" s="38">
        <v>19.171938017406</v>
      </c>
    </row>
    <row r="21" spans="1:28" s="78" customFormat="1" ht="13.5" customHeight="1">
      <c r="A21" s="290"/>
      <c r="B21" s="25" t="s">
        <v>2</v>
      </c>
      <c r="C21" s="79">
        <v>0</v>
      </c>
      <c r="D21" s="80">
        <v>2</v>
      </c>
      <c r="E21" s="80">
        <v>1</v>
      </c>
      <c r="F21" s="80">
        <v>10</v>
      </c>
      <c r="G21" s="80">
        <v>1</v>
      </c>
      <c r="H21" s="80">
        <v>1</v>
      </c>
      <c r="I21" s="81">
        <v>1</v>
      </c>
      <c r="J21" s="26">
        <f t="shared" si="2"/>
        <v>16</v>
      </c>
      <c r="K21" s="80">
        <v>105</v>
      </c>
      <c r="L21" s="81">
        <v>1674</v>
      </c>
      <c r="M21" s="29">
        <v>13198</v>
      </c>
      <c r="N21" s="30">
        <v>39586</v>
      </c>
      <c r="O21" s="31">
        <v>138639</v>
      </c>
      <c r="P21" s="32">
        <f t="shared" si="3"/>
        <v>0</v>
      </c>
      <c r="Q21" s="33">
        <f t="shared" si="4"/>
        <v>0.16666666666666666</v>
      </c>
      <c r="R21" s="33">
        <f t="shared" si="5"/>
        <v>0.125</v>
      </c>
      <c r="S21" s="33">
        <f t="shared" si="10"/>
        <v>0.5882352941176471</v>
      </c>
      <c r="T21" s="33">
        <f t="shared" si="11"/>
        <v>0.14285714285714285</v>
      </c>
      <c r="U21" s="33">
        <f t="shared" si="7"/>
        <v>0.125</v>
      </c>
      <c r="V21" s="34">
        <f t="shared" si="8"/>
        <v>0.14285714285714285</v>
      </c>
      <c r="W21" s="35">
        <f t="shared" si="9"/>
        <v>0.25</v>
      </c>
      <c r="X21" s="33">
        <v>1.640625</v>
      </c>
      <c r="Y21" s="34">
        <v>26.16</v>
      </c>
      <c r="Z21" s="36">
        <v>2.8074877685598807</v>
      </c>
      <c r="AA21" s="37">
        <v>8.440511727078892</v>
      </c>
      <c r="AB21" s="38">
        <v>29.4287836977287</v>
      </c>
    </row>
    <row r="22" spans="1:28" s="78" customFormat="1" ht="13.5" customHeight="1">
      <c r="A22" s="290"/>
      <c r="B22" s="25" t="s">
        <v>3</v>
      </c>
      <c r="C22" s="79">
        <v>0</v>
      </c>
      <c r="D22" s="80">
        <v>15</v>
      </c>
      <c r="E22" s="80">
        <v>15</v>
      </c>
      <c r="F22" s="80">
        <v>28</v>
      </c>
      <c r="G22" s="80">
        <v>20</v>
      </c>
      <c r="H22" s="80">
        <v>1</v>
      </c>
      <c r="I22" s="81">
        <v>12</v>
      </c>
      <c r="J22" s="26">
        <f t="shared" si="2"/>
        <v>91</v>
      </c>
      <c r="K22" s="80">
        <v>532</v>
      </c>
      <c r="L22" s="81">
        <v>2671</v>
      </c>
      <c r="M22" s="29">
        <v>37332</v>
      </c>
      <c r="N22" s="30">
        <v>100849</v>
      </c>
      <c r="O22" s="31">
        <v>183091</v>
      </c>
      <c r="P22" s="32">
        <f t="shared" si="3"/>
        <v>0</v>
      </c>
      <c r="Q22" s="33">
        <f t="shared" si="4"/>
        <v>1.25</v>
      </c>
      <c r="R22" s="33">
        <f t="shared" si="5"/>
        <v>1.875</v>
      </c>
      <c r="S22" s="33">
        <f t="shared" si="10"/>
        <v>1.6470588235294117</v>
      </c>
      <c r="T22" s="33">
        <f t="shared" si="11"/>
        <v>2.857142857142857</v>
      </c>
      <c r="U22" s="33">
        <f t="shared" si="7"/>
        <v>0.125</v>
      </c>
      <c r="V22" s="34">
        <f t="shared" si="8"/>
        <v>1.7142857142857142</v>
      </c>
      <c r="W22" s="35">
        <f t="shared" si="9"/>
        <v>1.421875</v>
      </c>
      <c r="X22" s="33">
        <v>8.3125</v>
      </c>
      <c r="Y22" s="34">
        <v>41.73</v>
      </c>
      <c r="Z22" s="36">
        <v>7.939600170140366</v>
      </c>
      <c r="AA22" s="37">
        <v>21.438988095238095</v>
      </c>
      <c r="AB22" s="38">
        <v>38.7330230590226</v>
      </c>
    </row>
    <row r="23" spans="1:28" s="78" customFormat="1" ht="13.5" customHeight="1">
      <c r="A23" s="291"/>
      <c r="B23" s="39" t="s">
        <v>4</v>
      </c>
      <c r="C23" s="82">
        <v>5</v>
      </c>
      <c r="D23" s="83">
        <v>38</v>
      </c>
      <c r="E23" s="83">
        <v>27</v>
      </c>
      <c r="F23" s="83">
        <v>53</v>
      </c>
      <c r="G23" s="83">
        <v>35</v>
      </c>
      <c r="H23" s="83">
        <v>3</v>
      </c>
      <c r="I23" s="84">
        <v>21</v>
      </c>
      <c r="J23" s="40">
        <f t="shared" si="2"/>
        <v>182</v>
      </c>
      <c r="K23" s="83">
        <v>1592</v>
      </c>
      <c r="L23" s="84">
        <v>2672</v>
      </c>
      <c r="M23" s="43">
        <v>77397</v>
      </c>
      <c r="N23" s="44">
        <v>152423</v>
      </c>
      <c r="O23" s="45">
        <v>166368</v>
      </c>
      <c r="P23" s="32">
        <f t="shared" si="3"/>
        <v>1</v>
      </c>
      <c r="Q23" s="33">
        <f t="shared" si="4"/>
        <v>3.1666666666666665</v>
      </c>
      <c r="R23" s="33">
        <f t="shared" si="5"/>
        <v>3.375</v>
      </c>
      <c r="S23" s="33">
        <f t="shared" si="10"/>
        <v>3.1176470588235294</v>
      </c>
      <c r="T23" s="33">
        <f t="shared" si="11"/>
        <v>5</v>
      </c>
      <c r="U23" s="33">
        <f t="shared" si="7"/>
        <v>0.375</v>
      </c>
      <c r="V23" s="34">
        <f t="shared" si="8"/>
        <v>3</v>
      </c>
      <c r="W23" s="35">
        <f t="shared" si="9"/>
        <v>2.84375</v>
      </c>
      <c r="X23" s="47">
        <v>24.875</v>
      </c>
      <c r="Y23" s="48">
        <v>41.75</v>
      </c>
      <c r="Z23" s="50">
        <v>16.45694237720604</v>
      </c>
      <c r="AA23" s="37">
        <v>32.43042553191489</v>
      </c>
      <c r="AB23" s="38">
        <v>35.2101587301587</v>
      </c>
    </row>
    <row r="24" spans="1:28" s="78" customFormat="1" ht="13.5" customHeight="1">
      <c r="A24" s="289">
        <v>2</v>
      </c>
      <c r="B24" s="85" t="s">
        <v>5</v>
      </c>
      <c r="C24" s="86">
        <v>16</v>
      </c>
      <c r="D24" s="87">
        <v>59</v>
      </c>
      <c r="E24" s="87">
        <v>70</v>
      </c>
      <c r="F24" s="87">
        <v>156</v>
      </c>
      <c r="G24" s="87">
        <v>74</v>
      </c>
      <c r="H24" s="87">
        <v>22</v>
      </c>
      <c r="I24" s="88">
        <v>57</v>
      </c>
      <c r="J24" s="26">
        <f t="shared" si="2"/>
        <v>454</v>
      </c>
      <c r="K24" s="87">
        <v>2206</v>
      </c>
      <c r="L24" s="88">
        <v>2018</v>
      </c>
      <c r="M24" s="67">
        <v>139771</v>
      </c>
      <c r="N24" s="68">
        <v>144313</v>
      </c>
      <c r="O24" s="70">
        <v>137786</v>
      </c>
      <c r="P24" s="89">
        <f t="shared" si="3"/>
        <v>3.2</v>
      </c>
      <c r="Q24" s="90">
        <f t="shared" si="4"/>
        <v>4.916666666666667</v>
      </c>
      <c r="R24" s="90">
        <f t="shared" si="5"/>
        <v>8.75</v>
      </c>
      <c r="S24" s="90">
        <f t="shared" si="10"/>
        <v>9.176470588235293</v>
      </c>
      <c r="T24" s="90">
        <f t="shared" si="11"/>
        <v>10.571428571428571</v>
      </c>
      <c r="U24" s="90">
        <f t="shared" si="7"/>
        <v>2.75</v>
      </c>
      <c r="V24" s="91">
        <f t="shared" si="8"/>
        <v>8.142857142857142</v>
      </c>
      <c r="W24" s="92">
        <f t="shared" si="9"/>
        <v>7.09375</v>
      </c>
      <c r="X24" s="90">
        <v>34.46875</v>
      </c>
      <c r="Y24" s="91">
        <v>31.53</v>
      </c>
      <c r="Z24" s="74">
        <v>29.732184641565624</v>
      </c>
      <c r="AA24" s="58">
        <v>30.691833262441513</v>
      </c>
      <c r="AB24" s="59">
        <v>29.1919491525423</v>
      </c>
    </row>
    <row r="25" spans="1:28" s="78" customFormat="1" ht="13.5" customHeight="1">
      <c r="A25" s="290"/>
      <c r="B25" s="25" t="s">
        <v>6</v>
      </c>
      <c r="C25" s="79">
        <v>61</v>
      </c>
      <c r="D25" s="80">
        <v>258</v>
      </c>
      <c r="E25" s="80">
        <v>147</v>
      </c>
      <c r="F25" s="80">
        <v>263</v>
      </c>
      <c r="G25" s="80">
        <v>138</v>
      </c>
      <c r="H25" s="80">
        <v>51</v>
      </c>
      <c r="I25" s="81">
        <v>108</v>
      </c>
      <c r="J25" s="26">
        <f t="shared" si="2"/>
        <v>1026</v>
      </c>
      <c r="K25" s="80">
        <v>2051</v>
      </c>
      <c r="L25" s="81">
        <v>1177</v>
      </c>
      <c r="M25" s="29">
        <v>191948</v>
      </c>
      <c r="N25" s="30">
        <v>112337</v>
      </c>
      <c r="O25" s="31">
        <v>96637</v>
      </c>
      <c r="P25" s="32">
        <f t="shared" si="3"/>
        <v>12.2</v>
      </c>
      <c r="Q25" s="33">
        <f t="shared" si="4"/>
        <v>21.5</v>
      </c>
      <c r="R25" s="33">
        <f t="shared" si="5"/>
        <v>18.375</v>
      </c>
      <c r="S25" s="33">
        <f t="shared" si="10"/>
        <v>15.470588235294118</v>
      </c>
      <c r="T25" s="33">
        <f t="shared" si="11"/>
        <v>19.714285714285715</v>
      </c>
      <c r="U25" s="33">
        <f t="shared" si="7"/>
        <v>6.375</v>
      </c>
      <c r="V25" s="34">
        <f t="shared" si="8"/>
        <v>15.428571428571429</v>
      </c>
      <c r="W25" s="35">
        <f t="shared" si="9"/>
        <v>16.03125</v>
      </c>
      <c r="X25" s="33">
        <v>32.046875</v>
      </c>
      <c r="Y25" s="34">
        <v>18.39</v>
      </c>
      <c r="Z25" s="36">
        <v>40.787930301742456</v>
      </c>
      <c r="AA25" s="37">
        <v>23.871015724606885</v>
      </c>
      <c r="AB25" s="38">
        <v>20.4739406779661</v>
      </c>
    </row>
    <row r="26" spans="1:28" s="78" customFormat="1" ht="13.5" customHeight="1">
      <c r="A26" s="290"/>
      <c r="B26" s="25" t="s">
        <v>7</v>
      </c>
      <c r="C26" s="79">
        <v>163</v>
      </c>
      <c r="D26" s="80">
        <v>710</v>
      </c>
      <c r="E26" s="80">
        <v>329</v>
      </c>
      <c r="F26" s="80">
        <v>499</v>
      </c>
      <c r="G26" s="80">
        <v>188</v>
      </c>
      <c r="H26" s="80">
        <v>224</v>
      </c>
      <c r="I26" s="81">
        <v>208</v>
      </c>
      <c r="J26" s="26">
        <f t="shared" si="2"/>
        <v>2321</v>
      </c>
      <c r="K26" s="80">
        <v>1592</v>
      </c>
      <c r="L26" s="81">
        <v>924</v>
      </c>
      <c r="M26" s="29">
        <v>231596</v>
      </c>
      <c r="N26" s="30">
        <v>74828</v>
      </c>
      <c r="O26" s="31">
        <v>73710</v>
      </c>
      <c r="P26" s="32">
        <f t="shared" si="3"/>
        <v>32.6</v>
      </c>
      <c r="Q26" s="33">
        <f t="shared" si="4"/>
        <v>59.166666666666664</v>
      </c>
      <c r="R26" s="33">
        <f t="shared" si="5"/>
        <v>41.125</v>
      </c>
      <c r="S26" s="33">
        <f t="shared" si="10"/>
        <v>29.352941176470587</v>
      </c>
      <c r="T26" s="33">
        <f t="shared" si="11"/>
        <v>26.857142857142858</v>
      </c>
      <c r="U26" s="33">
        <f t="shared" si="7"/>
        <v>28</v>
      </c>
      <c r="V26" s="34">
        <f t="shared" si="8"/>
        <v>29.714285714285715</v>
      </c>
      <c r="W26" s="35">
        <f t="shared" si="9"/>
        <v>36.265625</v>
      </c>
      <c r="X26" s="33">
        <v>24.875</v>
      </c>
      <c r="Y26" s="34">
        <v>14.44</v>
      </c>
      <c r="Z26" s="36">
        <v>49.192013593882756</v>
      </c>
      <c r="AA26" s="37">
        <v>15.900552486187845</v>
      </c>
      <c r="AB26" s="38">
        <v>15.6</v>
      </c>
    </row>
    <row r="27" spans="1:28" s="78" customFormat="1" ht="13.5" customHeight="1">
      <c r="A27" s="291"/>
      <c r="B27" s="39" t="s">
        <v>8</v>
      </c>
      <c r="C27" s="82">
        <v>263</v>
      </c>
      <c r="D27" s="83">
        <v>993</v>
      </c>
      <c r="E27" s="83">
        <v>551</v>
      </c>
      <c r="F27" s="83">
        <v>773</v>
      </c>
      <c r="G27" s="83">
        <v>298</v>
      </c>
      <c r="H27" s="83">
        <v>401</v>
      </c>
      <c r="I27" s="84">
        <v>294</v>
      </c>
      <c r="J27" s="26">
        <f t="shared" si="2"/>
        <v>3573</v>
      </c>
      <c r="K27" s="83">
        <v>964</v>
      </c>
      <c r="L27" s="84">
        <v>756</v>
      </c>
      <c r="M27" s="43">
        <v>235343</v>
      </c>
      <c r="N27" s="44">
        <v>44025</v>
      </c>
      <c r="O27" s="45">
        <v>62234</v>
      </c>
      <c r="P27" s="46">
        <f t="shared" si="3"/>
        <v>52.6</v>
      </c>
      <c r="Q27" s="47">
        <f t="shared" si="4"/>
        <v>82.75</v>
      </c>
      <c r="R27" s="47">
        <f t="shared" si="5"/>
        <v>68.875</v>
      </c>
      <c r="S27" s="47">
        <f t="shared" si="10"/>
        <v>45.470588235294116</v>
      </c>
      <c r="T27" s="47">
        <f t="shared" si="11"/>
        <v>42.57142857142857</v>
      </c>
      <c r="U27" s="47">
        <f t="shared" si="7"/>
        <v>50.125</v>
      </c>
      <c r="V27" s="48">
        <f t="shared" si="8"/>
        <v>42</v>
      </c>
      <c r="W27" s="49">
        <f t="shared" si="9"/>
        <v>55.828125</v>
      </c>
      <c r="X27" s="47">
        <v>15.0625</v>
      </c>
      <c r="Y27" s="48">
        <v>11.81</v>
      </c>
      <c r="Z27" s="50">
        <v>49.99851285319737</v>
      </c>
      <c r="AA27" s="51">
        <v>9.357066950053134</v>
      </c>
      <c r="AB27" s="52">
        <v>13.193555225779</v>
      </c>
    </row>
    <row r="28" spans="1:28" s="78" customFormat="1" ht="13.5" customHeight="1">
      <c r="A28" s="289">
        <v>3</v>
      </c>
      <c r="B28" s="85" t="s">
        <v>9</v>
      </c>
      <c r="C28" s="86">
        <v>313</v>
      </c>
      <c r="D28" s="87">
        <v>989</v>
      </c>
      <c r="E28" s="87">
        <v>574</v>
      </c>
      <c r="F28" s="87">
        <v>805</v>
      </c>
      <c r="G28" s="87">
        <v>365</v>
      </c>
      <c r="H28" s="87">
        <v>388</v>
      </c>
      <c r="I28" s="88">
        <v>316</v>
      </c>
      <c r="J28" s="223">
        <f t="shared" si="2"/>
        <v>3750</v>
      </c>
      <c r="K28" s="87">
        <v>521</v>
      </c>
      <c r="L28" s="88">
        <v>699</v>
      </c>
      <c r="M28" s="67">
        <v>207306</v>
      </c>
      <c r="N28" s="68">
        <v>24891</v>
      </c>
      <c r="O28" s="70">
        <v>52723</v>
      </c>
      <c r="P28" s="32">
        <f t="shared" si="3"/>
        <v>62.6</v>
      </c>
      <c r="Q28" s="33">
        <f t="shared" si="4"/>
        <v>82.41666666666667</v>
      </c>
      <c r="R28" s="33">
        <f t="shared" si="5"/>
        <v>71.75</v>
      </c>
      <c r="S28" s="33">
        <f t="shared" si="10"/>
        <v>47.35294117647059</v>
      </c>
      <c r="T28" s="33">
        <f t="shared" si="11"/>
        <v>52.142857142857146</v>
      </c>
      <c r="U28" s="33">
        <f t="shared" si="7"/>
        <v>48.5</v>
      </c>
      <c r="V28" s="34">
        <f t="shared" si="8"/>
        <v>45.142857142857146</v>
      </c>
      <c r="W28" s="35">
        <f t="shared" si="9"/>
        <v>58.59375</v>
      </c>
      <c r="X28" s="90">
        <v>8.140625</v>
      </c>
      <c r="Y28" s="91">
        <v>10.92</v>
      </c>
      <c r="Z28" s="74">
        <v>44.04206500956023</v>
      </c>
      <c r="AA28" s="37">
        <v>5.294830887045309</v>
      </c>
      <c r="AB28" s="38">
        <v>11.1724941724941</v>
      </c>
    </row>
    <row r="29" spans="1:28" s="78" customFormat="1" ht="13.5" customHeight="1">
      <c r="A29" s="290"/>
      <c r="B29" s="25" t="s">
        <v>10</v>
      </c>
      <c r="C29" s="79">
        <v>210</v>
      </c>
      <c r="D29" s="80">
        <v>686</v>
      </c>
      <c r="E29" s="80">
        <v>511</v>
      </c>
      <c r="F29" s="80">
        <v>684</v>
      </c>
      <c r="G29" s="80">
        <v>298</v>
      </c>
      <c r="H29" s="80">
        <v>297</v>
      </c>
      <c r="I29" s="81">
        <v>324</v>
      </c>
      <c r="J29" s="26">
        <f t="shared" si="2"/>
        <v>3010</v>
      </c>
      <c r="K29" s="80">
        <v>345</v>
      </c>
      <c r="L29" s="81">
        <v>850</v>
      </c>
      <c r="M29" s="29">
        <v>143993</v>
      </c>
      <c r="N29" s="30">
        <v>16941</v>
      </c>
      <c r="O29" s="31">
        <v>46067</v>
      </c>
      <c r="P29" s="32">
        <f t="shared" si="3"/>
        <v>42</v>
      </c>
      <c r="Q29" s="33">
        <f t="shared" si="4"/>
        <v>57.166666666666664</v>
      </c>
      <c r="R29" s="33">
        <f t="shared" si="5"/>
        <v>63.875</v>
      </c>
      <c r="S29" s="33">
        <f t="shared" si="10"/>
        <v>40.23529411764706</v>
      </c>
      <c r="T29" s="33">
        <f t="shared" si="11"/>
        <v>42.57142857142857</v>
      </c>
      <c r="U29" s="33">
        <f t="shared" si="7"/>
        <v>37.125</v>
      </c>
      <c r="V29" s="34">
        <f t="shared" si="8"/>
        <v>46.285714285714285</v>
      </c>
      <c r="W29" s="35">
        <f t="shared" si="9"/>
        <v>47.03125</v>
      </c>
      <c r="X29" s="33">
        <v>5.390625</v>
      </c>
      <c r="Y29" s="34">
        <v>13.28</v>
      </c>
      <c r="Z29" s="36">
        <v>30.636808510638296</v>
      </c>
      <c r="AA29" s="37">
        <v>3.602934921310081</v>
      </c>
      <c r="AB29" s="38">
        <v>9.7558238034731</v>
      </c>
    </row>
    <row r="30" spans="1:28" s="78" customFormat="1" ht="13.5" customHeight="1">
      <c r="A30" s="290"/>
      <c r="B30" s="25" t="s">
        <v>11</v>
      </c>
      <c r="C30" s="79">
        <v>84</v>
      </c>
      <c r="D30" s="80">
        <v>298</v>
      </c>
      <c r="E30" s="80">
        <v>441</v>
      </c>
      <c r="F30" s="80">
        <v>375</v>
      </c>
      <c r="G30" s="80">
        <v>175</v>
      </c>
      <c r="H30" s="80">
        <v>164</v>
      </c>
      <c r="I30" s="81">
        <v>194</v>
      </c>
      <c r="J30" s="26">
        <f t="shared" si="2"/>
        <v>1731</v>
      </c>
      <c r="K30" s="80">
        <v>169</v>
      </c>
      <c r="L30" s="81">
        <v>738</v>
      </c>
      <c r="M30" s="29">
        <v>78911</v>
      </c>
      <c r="N30" s="30">
        <v>9574</v>
      </c>
      <c r="O30" s="31">
        <v>33653</v>
      </c>
      <c r="P30" s="32">
        <f t="shared" si="3"/>
        <v>16.8</v>
      </c>
      <c r="Q30" s="33">
        <f t="shared" si="4"/>
        <v>24.833333333333332</v>
      </c>
      <c r="R30" s="33">
        <f t="shared" si="5"/>
        <v>55.125</v>
      </c>
      <c r="S30" s="33">
        <f t="shared" si="10"/>
        <v>22.058823529411764</v>
      </c>
      <c r="T30" s="33">
        <f t="shared" si="11"/>
        <v>25</v>
      </c>
      <c r="U30" s="33">
        <f t="shared" si="7"/>
        <v>20.5</v>
      </c>
      <c r="V30" s="34">
        <f t="shared" si="8"/>
        <v>27.714285714285715</v>
      </c>
      <c r="W30" s="35">
        <f t="shared" si="9"/>
        <v>27.046875</v>
      </c>
      <c r="X30" s="33">
        <v>2.640625</v>
      </c>
      <c r="Y30" s="34">
        <v>11.53</v>
      </c>
      <c r="Z30" s="36">
        <v>16.77529761904762</v>
      </c>
      <c r="AA30" s="37">
        <v>2.0365879600085086</v>
      </c>
      <c r="AB30" s="38">
        <v>7.11329528640879</v>
      </c>
    </row>
    <row r="31" spans="1:28" s="78" customFormat="1" ht="13.5" customHeight="1">
      <c r="A31" s="291"/>
      <c r="B31" s="39" t="s">
        <v>12</v>
      </c>
      <c r="C31" s="82">
        <v>84</v>
      </c>
      <c r="D31" s="83">
        <v>170</v>
      </c>
      <c r="E31" s="83">
        <v>213</v>
      </c>
      <c r="F31" s="83">
        <v>283</v>
      </c>
      <c r="G31" s="83">
        <v>117</v>
      </c>
      <c r="H31" s="83">
        <v>99</v>
      </c>
      <c r="I31" s="84">
        <v>102</v>
      </c>
      <c r="J31" s="40">
        <f t="shared" si="2"/>
        <v>1068</v>
      </c>
      <c r="K31" s="83">
        <v>62</v>
      </c>
      <c r="L31" s="84">
        <v>481</v>
      </c>
      <c r="M31" s="43">
        <v>46874</v>
      </c>
      <c r="N31" s="44">
        <v>5584</v>
      </c>
      <c r="O31" s="45">
        <v>19649</v>
      </c>
      <c r="P31" s="32">
        <f t="shared" si="3"/>
        <v>16.8</v>
      </c>
      <c r="Q31" s="33">
        <f t="shared" si="4"/>
        <v>14.166666666666666</v>
      </c>
      <c r="R31" s="33">
        <f t="shared" si="5"/>
        <v>26.625</v>
      </c>
      <c r="S31" s="33">
        <f t="shared" si="10"/>
        <v>16.647058823529413</v>
      </c>
      <c r="T31" s="33">
        <f t="shared" si="11"/>
        <v>16.714285714285715</v>
      </c>
      <c r="U31" s="33">
        <f t="shared" si="7"/>
        <v>12.375</v>
      </c>
      <c r="V31" s="34">
        <f t="shared" si="8"/>
        <v>14.571428571428571</v>
      </c>
      <c r="W31" s="35">
        <f t="shared" si="9"/>
        <v>16.6875</v>
      </c>
      <c r="X31" s="47">
        <v>0.96875</v>
      </c>
      <c r="Y31" s="48">
        <v>7.52</v>
      </c>
      <c r="Z31" s="50">
        <v>9.985939497230508</v>
      </c>
      <c r="AA31" s="37">
        <v>1.1878323760901937</v>
      </c>
      <c r="AB31" s="38">
        <v>4.16204194026689</v>
      </c>
    </row>
    <row r="32" spans="1:28" s="78" customFormat="1" ht="13.5" customHeight="1">
      <c r="A32" s="289">
        <v>4</v>
      </c>
      <c r="B32" s="85" t="s">
        <v>13</v>
      </c>
      <c r="C32" s="86">
        <v>17</v>
      </c>
      <c r="D32" s="87">
        <v>58</v>
      </c>
      <c r="E32" s="87">
        <v>87</v>
      </c>
      <c r="F32" s="87">
        <v>131</v>
      </c>
      <c r="G32" s="87">
        <v>73</v>
      </c>
      <c r="H32" s="87">
        <v>28</v>
      </c>
      <c r="I32" s="88">
        <v>45</v>
      </c>
      <c r="J32" s="26">
        <f t="shared" si="2"/>
        <v>439</v>
      </c>
      <c r="K32" s="87">
        <v>27</v>
      </c>
      <c r="L32" s="88">
        <v>204</v>
      </c>
      <c r="M32" s="67">
        <v>24589</v>
      </c>
      <c r="N32" s="68">
        <v>2953</v>
      </c>
      <c r="O32" s="70">
        <v>7536</v>
      </c>
      <c r="P32" s="89">
        <f t="shared" si="3"/>
        <v>3.4</v>
      </c>
      <c r="Q32" s="90">
        <f>D32/10</f>
        <v>5.8</v>
      </c>
      <c r="R32" s="90">
        <f t="shared" si="5"/>
        <v>10.875</v>
      </c>
      <c r="S32" s="90">
        <f t="shared" si="10"/>
        <v>7.705882352941177</v>
      </c>
      <c r="T32" s="90">
        <f t="shared" si="11"/>
        <v>10.428571428571429</v>
      </c>
      <c r="U32" s="90">
        <f>H32/7</f>
        <v>4</v>
      </c>
      <c r="V32" s="91">
        <f t="shared" si="8"/>
        <v>6.428571428571429</v>
      </c>
      <c r="W32" s="92">
        <f>J32/61</f>
        <v>7.19672131147541</v>
      </c>
      <c r="X32" s="90">
        <v>0.421875</v>
      </c>
      <c r="Y32" s="91">
        <v>3.19</v>
      </c>
      <c r="Z32" s="74">
        <v>5.237273695420661</v>
      </c>
      <c r="AA32" s="58">
        <v>0.6282978723404256</v>
      </c>
      <c r="AB32" s="59">
        <v>1.5983032873807</v>
      </c>
    </row>
    <row r="33" spans="1:28" s="78" customFormat="1" ht="13.5" customHeight="1">
      <c r="A33" s="290"/>
      <c r="B33" s="25" t="s">
        <v>14</v>
      </c>
      <c r="C33" s="79">
        <v>8</v>
      </c>
      <c r="D33" s="80">
        <v>44</v>
      </c>
      <c r="E33" s="80">
        <v>39</v>
      </c>
      <c r="F33" s="80">
        <v>93</v>
      </c>
      <c r="G33" s="80">
        <v>40</v>
      </c>
      <c r="H33" s="80">
        <v>23</v>
      </c>
      <c r="I33" s="81">
        <v>25</v>
      </c>
      <c r="J33" s="26">
        <f t="shared" si="2"/>
        <v>272</v>
      </c>
      <c r="K33" s="80">
        <v>1</v>
      </c>
      <c r="L33" s="81">
        <v>98</v>
      </c>
      <c r="M33" s="29">
        <v>17632</v>
      </c>
      <c r="N33" s="30">
        <v>1658</v>
      </c>
      <c r="O33" s="31">
        <v>3376</v>
      </c>
      <c r="P33" s="32">
        <f t="shared" si="3"/>
        <v>1.6</v>
      </c>
      <c r="Q33" s="33">
        <f aca="true" t="shared" si="12" ref="Q33:Q57">D33/10</f>
        <v>4.4</v>
      </c>
      <c r="R33" s="33">
        <f t="shared" si="5"/>
        <v>4.875</v>
      </c>
      <c r="S33" s="33">
        <f t="shared" si="10"/>
        <v>5.470588235294118</v>
      </c>
      <c r="T33" s="33">
        <f t="shared" si="11"/>
        <v>5.714285714285714</v>
      </c>
      <c r="U33" s="33">
        <f aca="true" t="shared" si="13" ref="U33:U57">H33/7</f>
        <v>3.2857142857142856</v>
      </c>
      <c r="V33" s="34">
        <f t="shared" si="8"/>
        <v>3.5714285714285716</v>
      </c>
      <c r="W33" s="35">
        <f aca="true" t="shared" si="14" ref="W33:W57">J33/61</f>
        <v>4.459016393442623</v>
      </c>
      <c r="X33" s="33">
        <v>0.015625</v>
      </c>
      <c r="Y33" s="34">
        <v>1.53</v>
      </c>
      <c r="Z33" s="36">
        <v>3.7538854588034916</v>
      </c>
      <c r="AA33" s="37">
        <v>0.3527659574468085</v>
      </c>
      <c r="AB33" s="38">
        <v>0.714648602878916</v>
      </c>
    </row>
    <row r="34" spans="1:28" s="78" customFormat="1" ht="13.5" customHeight="1">
      <c r="A34" s="290"/>
      <c r="B34" s="25" t="s">
        <v>15</v>
      </c>
      <c r="C34" s="79">
        <v>5</v>
      </c>
      <c r="D34" s="80">
        <v>8</v>
      </c>
      <c r="E34" s="80">
        <v>27</v>
      </c>
      <c r="F34" s="80">
        <v>114</v>
      </c>
      <c r="G34" s="80">
        <v>40</v>
      </c>
      <c r="H34" s="80">
        <v>28</v>
      </c>
      <c r="I34" s="81">
        <v>20</v>
      </c>
      <c r="J34" s="26">
        <f t="shared" si="2"/>
        <v>242</v>
      </c>
      <c r="K34" s="80">
        <v>2</v>
      </c>
      <c r="L34" s="81">
        <v>62</v>
      </c>
      <c r="M34" s="29">
        <v>14549</v>
      </c>
      <c r="N34" s="30">
        <v>1524</v>
      </c>
      <c r="O34" s="31">
        <v>2402</v>
      </c>
      <c r="P34" s="32">
        <f t="shared" si="3"/>
        <v>1</v>
      </c>
      <c r="Q34" s="33">
        <f t="shared" si="12"/>
        <v>0.8</v>
      </c>
      <c r="R34" s="33">
        <f t="shared" si="5"/>
        <v>3.375</v>
      </c>
      <c r="S34" s="33">
        <f t="shared" si="10"/>
        <v>6.705882352941177</v>
      </c>
      <c r="T34" s="33">
        <f t="shared" si="11"/>
        <v>5.714285714285714</v>
      </c>
      <c r="U34" s="33">
        <f t="shared" si="13"/>
        <v>4</v>
      </c>
      <c r="V34" s="34">
        <f t="shared" si="8"/>
        <v>2.857142857142857</v>
      </c>
      <c r="W34" s="35">
        <f t="shared" si="14"/>
        <v>3.9672131147540983</v>
      </c>
      <c r="X34" s="33">
        <v>0.03125</v>
      </c>
      <c r="Y34" s="34">
        <v>0.97</v>
      </c>
      <c r="Z34" s="36">
        <v>3.1001491583209035</v>
      </c>
      <c r="AA34" s="37">
        <v>0.3249466950959488</v>
      </c>
      <c r="AB34" s="38">
        <v>0.508898305084746</v>
      </c>
    </row>
    <row r="35" spans="1:28" s="78" customFormat="1" ht="13.5" customHeight="1">
      <c r="A35" s="290"/>
      <c r="B35" s="25" t="s">
        <v>16</v>
      </c>
      <c r="C35" s="79">
        <v>1</v>
      </c>
      <c r="D35" s="80">
        <v>11</v>
      </c>
      <c r="E35" s="80">
        <v>8</v>
      </c>
      <c r="F35" s="80">
        <v>86</v>
      </c>
      <c r="G35" s="80">
        <v>46</v>
      </c>
      <c r="H35" s="80">
        <v>38</v>
      </c>
      <c r="I35" s="81">
        <v>14</v>
      </c>
      <c r="J35" s="26">
        <f t="shared" si="2"/>
        <v>204</v>
      </c>
      <c r="K35" s="80">
        <v>0</v>
      </c>
      <c r="L35" s="81">
        <v>23</v>
      </c>
      <c r="M35" s="29">
        <v>11141</v>
      </c>
      <c r="N35" s="30">
        <v>1471</v>
      </c>
      <c r="O35" s="31">
        <v>1223</v>
      </c>
      <c r="P35" s="32">
        <f t="shared" si="3"/>
        <v>0.2</v>
      </c>
      <c r="Q35" s="33">
        <f t="shared" si="12"/>
        <v>1.1</v>
      </c>
      <c r="R35" s="33">
        <f t="shared" si="5"/>
        <v>1</v>
      </c>
      <c r="S35" s="33">
        <f t="shared" si="10"/>
        <v>5.0588235294117645</v>
      </c>
      <c r="T35" s="33">
        <f t="shared" si="11"/>
        <v>6.571428571428571</v>
      </c>
      <c r="U35" s="33">
        <f t="shared" si="13"/>
        <v>5.428571428571429</v>
      </c>
      <c r="V35" s="34">
        <f t="shared" si="8"/>
        <v>2</v>
      </c>
      <c r="W35" s="35">
        <f t="shared" si="14"/>
        <v>3.3442622950819674</v>
      </c>
      <c r="X35" s="33">
        <v>0</v>
      </c>
      <c r="Y35" s="34">
        <v>0.36</v>
      </c>
      <c r="Z35" s="36">
        <v>2.380046998504593</v>
      </c>
      <c r="AA35" s="37">
        <v>0.31391378574477163</v>
      </c>
      <c r="AB35" s="38">
        <v>0.259605179367438</v>
      </c>
    </row>
    <row r="36" spans="1:28" s="78" customFormat="1" ht="13.5" customHeight="1">
      <c r="A36" s="291"/>
      <c r="B36" s="39" t="s">
        <v>17</v>
      </c>
      <c r="C36" s="82">
        <v>0</v>
      </c>
      <c r="D36" s="83">
        <v>2</v>
      </c>
      <c r="E36" s="83">
        <v>4</v>
      </c>
      <c r="F36" s="83">
        <v>28</v>
      </c>
      <c r="G36" s="83">
        <v>10</v>
      </c>
      <c r="H36" s="83">
        <v>7</v>
      </c>
      <c r="I36" s="84">
        <v>4</v>
      </c>
      <c r="J36" s="26">
        <f t="shared" si="2"/>
        <v>55</v>
      </c>
      <c r="K36" s="83">
        <v>0</v>
      </c>
      <c r="L36" s="84">
        <v>13</v>
      </c>
      <c r="M36" s="43">
        <v>4809</v>
      </c>
      <c r="N36" s="44">
        <v>1026</v>
      </c>
      <c r="O36" s="45">
        <v>646</v>
      </c>
      <c r="P36" s="46">
        <f t="shared" si="3"/>
        <v>0</v>
      </c>
      <c r="Q36" s="47">
        <f t="shared" si="12"/>
        <v>0.2</v>
      </c>
      <c r="R36" s="47">
        <f t="shared" si="5"/>
        <v>0.5</v>
      </c>
      <c r="S36" s="47">
        <f t="shared" si="10"/>
        <v>1.6470588235294117</v>
      </c>
      <c r="T36" s="47">
        <f t="shared" si="11"/>
        <v>1.4285714285714286</v>
      </c>
      <c r="U36" s="47">
        <f t="shared" si="13"/>
        <v>1</v>
      </c>
      <c r="V36" s="48">
        <f t="shared" si="8"/>
        <v>0.5714285714285714</v>
      </c>
      <c r="W36" s="49">
        <f t="shared" si="14"/>
        <v>0.9016393442622951</v>
      </c>
      <c r="X36" s="47">
        <v>0</v>
      </c>
      <c r="Y36" s="48">
        <v>0.2</v>
      </c>
      <c r="Z36" s="50">
        <v>1.0240630323679727</v>
      </c>
      <c r="AA36" s="51">
        <v>0.22003002358996354</v>
      </c>
      <c r="AB36" s="52">
        <v>0.137446808510638</v>
      </c>
    </row>
    <row r="37" spans="1:28" s="78" customFormat="1" ht="13.5" customHeight="1">
      <c r="A37" s="289">
        <v>5</v>
      </c>
      <c r="B37" s="25" t="s">
        <v>18</v>
      </c>
      <c r="C37" s="79">
        <v>0</v>
      </c>
      <c r="D37" s="80">
        <v>0</v>
      </c>
      <c r="E37" s="80">
        <v>1</v>
      </c>
      <c r="F37" s="80">
        <v>13</v>
      </c>
      <c r="G37" s="80">
        <v>0</v>
      </c>
      <c r="H37" s="80">
        <v>0</v>
      </c>
      <c r="I37" s="81">
        <v>5</v>
      </c>
      <c r="J37" s="223">
        <f t="shared" si="2"/>
        <v>19</v>
      </c>
      <c r="K37" s="80">
        <v>0</v>
      </c>
      <c r="L37" s="81">
        <v>2</v>
      </c>
      <c r="M37" s="29">
        <v>3044</v>
      </c>
      <c r="N37" s="30">
        <v>470</v>
      </c>
      <c r="O37" s="31">
        <v>288</v>
      </c>
      <c r="P37" s="32">
        <f t="shared" si="3"/>
        <v>0</v>
      </c>
      <c r="Q37" s="33">
        <f t="shared" si="12"/>
        <v>0</v>
      </c>
      <c r="R37" s="33">
        <f t="shared" si="5"/>
        <v>0.125</v>
      </c>
      <c r="S37" s="33">
        <f t="shared" si="10"/>
        <v>0.7647058823529411</v>
      </c>
      <c r="T37" s="33">
        <f t="shared" si="11"/>
        <v>0</v>
      </c>
      <c r="U37" s="33">
        <f t="shared" si="13"/>
        <v>0</v>
      </c>
      <c r="V37" s="34">
        <f t="shared" si="8"/>
        <v>0.7142857142857143</v>
      </c>
      <c r="W37" s="35">
        <f t="shared" si="14"/>
        <v>0.3114754098360656</v>
      </c>
      <c r="X37" s="33">
        <v>0</v>
      </c>
      <c r="Y37" s="34">
        <v>0.03</v>
      </c>
      <c r="Z37" s="36">
        <v>0.6427364864864865</v>
      </c>
      <c r="AA37" s="37">
        <v>0.10079348059189364</v>
      </c>
      <c r="AB37" s="38">
        <v>0.0611464968152866</v>
      </c>
    </row>
    <row r="38" spans="1:28" s="78" customFormat="1" ht="13.5" customHeight="1">
      <c r="A38" s="290"/>
      <c r="B38" s="25" t="s">
        <v>19</v>
      </c>
      <c r="C38" s="79">
        <v>0</v>
      </c>
      <c r="D38" s="80">
        <v>10</v>
      </c>
      <c r="E38" s="80">
        <v>0</v>
      </c>
      <c r="F38" s="80">
        <v>34</v>
      </c>
      <c r="G38" s="80">
        <v>2</v>
      </c>
      <c r="H38" s="80">
        <v>0</v>
      </c>
      <c r="I38" s="81">
        <v>6</v>
      </c>
      <c r="J38" s="26">
        <f t="shared" si="2"/>
        <v>52</v>
      </c>
      <c r="K38" s="80">
        <v>0</v>
      </c>
      <c r="L38" s="81">
        <v>2</v>
      </c>
      <c r="M38" s="29">
        <v>3248</v>
      </c>
      <c r="N38" s="30">
        <v>464</v>
      </c>
      <c r="O38" s="31">
        <v>217</v>
      </c>
      <c r="P38" s="32">
        <f t="shared" si="3"/>
        <v>0</v>
      </c>
      <c r="Q38" s="33">
        <f t="shared" si="12"/>
        <v>1</v>
      </c>
      <c r="R38" s="33">
        <f t="shared" si="5"/>
        <v>0</v>
      </c>
      <c r="S38" s="33">
        <f t="shared" si="10"/>
        <v>2</v>
      </c>
      <c r="T38" s="33">
        <f t="shared" si="11"/>
        <v>0.2857142857142857</v>
      </c>
      <c r="U38" s="33">
        <f t="shared" si="13"/>
        <v>0</v>
      </c>
      <c r="V38" s="34">
        <f t="shared" si="8"/>
        <v>0.8571428571428571</v>
      </c>
      <c r="W38" s="35">
        <f t="shared" si="14"/>
        <v>0.8524590163934426</v>
      </c>
      <c r="X38" s="33">
        <v>0</v>
      </c>
      <c r="Y38" s="34">
        <v>0.03</v>
      </c>
      <c r="Z38" s="36">
        <v>0.691063829787234</v>
      </c>
      <c r="AA38" s="37">
        <v>0.09933633055020338</v>
      </c>
      <c r="AB38" s="38">
        <v>0.0461113472163195</v>
      </c>
    </row>
    <row r="39" spans="1:28" s="78" customFormat="1" ht="13.5" customHeight="1">
      <c r="A39" s="290"/>
      <c r="B39" s="25" t="s">
        <v>20</v>
      </c>
      <c r="C39" s="79">
        <v>0</v>
      </c>
      <c r="D39" s="80">
        <v>0</v>
      </c>
      <c r="E39" s="80">
        <v>0</v>
      </c>
      <c r="F39" s="80">
        <v>19</v>
      </c>
      <c r="G39" s="80">
        <v>4</v>
      </c>
      <c r="H39" s="80">
        <v>0</v>
      </c>
      <c r="I39" s="81">
        <v>3</v>
      </c>
      <c r="J39" s="26">
        <f t="shared" si="2"/>
        <v>26</v>
      </c>
      <c r="K39" s="80">
        <v>0</v>
      </c>
      <c r="L39" s="81">
        <v>1</v>
      </c>
      <c r="M39" s="29">
        <v>2182</v>
      </c>
      <c r="N39" s="30">
        <v>238</v>
      </c>
      <c r="O39" s="31">
        <v>120</v>
      </c>
      <c r="P39" s="32">
        <f t="shared" si="3"/>
        <v>0</v>
      </c>
      <c r="Q39" s="33">
        <f t="shared" si="12"/>
        <v>0</v>
      </c>
      <c r="R39" s="33">
        <f t="shared" si="5"/>
        <v>0</v>
      </c>
      <c r="S39" s="33">
        <f t="shared" si="10"/>
        <v>1.1176470588235294</v>
      </c>
      <c r="T39" s="33">
        <f t="shared" si="11"/>
        <v>0.5714285714285714</v>
      </c>
      <c r="U39" s="33">
        <f t="shared" si="13"/>
        <v>0</v>
      </c>
      <c r="V39" s="34">
        <f t="shared" si="8"/>
        <v>0.42857142857142855</v>
      </c>
      <c r="W39" s="35">
        <f t="shared" si="14"/>
        <v>0.4262295081967213</v>
      </c>
      <c r="X39" s="33">
        <v>0</v>
      </c>
      <c r="Y39" s="34">
        <v>0.02</v>
      </c>
      <c r="Z39" s="36">
        <v>0.46415656243352477</v>
      </c>
      <c r="AA39" s="37">
        <v>0.05089820359281437</v>
      </c>
      <c r="AB39" s="38">
        <v>0.0254614894971355</v>
      </c>
    </row>
    <row r="40" spans="1:28" s="78" customFormat="1" ht="13.5" customHeight="1">
      <c r="A40" s="291"/>
      <c r="B40" s="39" t="s">
        <v>21</v>
      </c>
      <c r="C40" s="82">
        <v>0</v>
      </c>
      <c r="D40" s="83">
        <v>4</v>
      </c>
      <c r="E40" s="83">
        <v>0</v>
      </c>
      <c r="F40" s="83">
        <v>11</v>
      </c>
      <c r="G40" s="83">
        <v>3</v>
      </c>
      <c r="H40" s="83">
        <v>0</v>
      </c>
      <c r="I40" s="84">
        <v>2</v>
      </c>
      <c r="J40" s="40">
        <f t="shared" si="2"/>
        <v>20</v>
      </c>
      <c r="K40" s="83">
        <v>0</v>
      </c>
      <c r="L40" s="84">
        <v>0</v>
      </c>
      <c r="M40" s="43">
        <v>1178</v>
      </c>
      <c r="N40" s="44">
        <v>198</v>
      </c>
      <c r="O40" s="45">
        <v>87</v>
      </c>
      <c r="P40" s="32">
        <f t="shared" si="3"/>
        <v>0</v>
      </c>
      <c r="Q40" s="33">
        <f t="shared" si="12"/>
        <v>0.4</v>
      </c>
      <c r="R40" s="33">
        <f t="shared" si="5"/>
        <v>0</v>
      </c>
      <c r="S40" s="33">
        <f t="shared" si="10"/>
        <v>0.6470588235294118</v>
      </c>
      <c r="T40" s="33">
        <f t="shared" si="11"/>
        <v>0.42857142857142855</v>
      </c>
      <c r="U40" s="33">
        <f t="shared" si="13"/>
        <v>0</v>
      </c>
      <c r="V40" s="34">
        <f t="shared" si="8"/>
        <v>0.2857142857142857</v>
      </c>
      <c r="W40" s="35">
        <f t="shared" si="14"/>
        <v>0.32786885245901637</v>
      </c>
      <c r="X40" s="47">
        <v>0</v>
      </c>
      <c r="Y40" s="48"/>
      <c r="Z40" s="50">
        <v>0.25063829787234043</v>
      </c>
      <c r="AA40" s="37">
        <v>0.0423982869379015</v>
      </c>
      <c r="AB40" s="38">
        <v>0.0184791843670348</v>
      </c>
    </row>
    <row r="41" spans="1:28" s="78" customFormat="1" ht="13.5" customHeight="1">
      <c r="A41" s="289">
        <v>6</v>
      </c>
      <c r="B41" s="85" t="s">
        <v>22</v>
      </c>
      <c r="C41" s="86">
        <v>0</v>
      </c>
      <c r="D41" s="87">
        <v>0</v>
      </c>
      <c r="E41" s="87">
        <v>0</v>
      </c>
      <c r="F41" s="87">
        <v>3</v>
      </c>
      <c r="G41" s="87">
        <v>1</v>
      </c>
      <c r="H41" s="87">
        <v>0</v>
      </c>
      <c r="I41" s="88">
        <v>1</v>
      </c>
      <c r="J41" s="26">
        <f t="shared" si="2"/>
        <v>5</v>
      </c>
      <c r="K41" s="87">
        <v>0</v>
      </c>
      <c r="L41" s="88">
        <v>0</v>
      </c>
      <c r="M41" s="67">
        <v>644</v>
      </c>
      <c r="N41" s="68">
        <v>97</v>
      </c>
      <c r="O41" s="70">
        <v>57</v>
      </c>
      <c r="P41" s="89">
        <f t="shared" si="3"/>
        <v>0</v>
      </c>
      <c r="Q41" s="90">
        <f t="shared" si="12"/>
        <v>0</v>
      </c>
      <c r="R41" s="90">
        <f t="shared" si="5"/>
        <v>0</v>
      </c>
      <c r="S41" s="90">
        <f t="shared" si="10"/>
        <v>0.17647058823529413</v>
      </c>
      <c r="T41" s="90">
        <f t="shared" si="11"/>
        <v>0.14285714285714285</v>
      </c>
      <c r="U41" s="90">
        <f t="shared" si="13"/>
        <v>0</v>
      </c>
      <c r="V41" s="91">
        <f t="shared" si="8"/>
        <v>0.14285714285714285</v>
      </c>
      <c r="W41" s="92">
        <f t="shared" si="14"/>
        <v>0.08196721311475409</v>
      </c>
      <c r="X41" s="90">
        <v>0</v>
      </c>
      <c r="Y41" s="91"/>
      <c r="Z41" s="74">
        <v>0.13707960834397617</v>
      </c>
      <c r="AA41" s="58">
        <v>0.020770877944325482</v>
      </c>
      <c r="AB41" s="59">
        <v>0.0121173469387755</v>
      </c>
    </row>
    <row r="42" spans="1:28" s="78" customFormat="1" ht="13.5" customHeight="1">
      <c r="A42" s="290"/>
      <c r="B42" s="25" t="s">
        <v>23</v>
      </c>
      <c r="C42" s="79">
        <v>0</v>
      </c>
      <c r="D42" s="80">
        <v>0</v>
      </c>
      <c r="E42" s="80">
        <v>0</v>
      </c>
      <c r="F42" s="80">
        <v>4</v>
      </c>
      <c r="G42" s="80">
        <v>0</v>
      </c>
      <c r="H42" s="80">
        <v>0</v>
      </c>
      <c r="I42" s="81">
        <v>0</v>
      </c>
      <c r="J42" s="26">
        <f t="shared" si="2"/>
        <v>4</v>
      </c>
      <c r="K42" s="80">
        <v>0</v>
      </c>
      <c r="L42" s="81">
        <v>0</v>
      </c>
      <c r="M42" s="29">
        <v>366</v>
      </c>
      <c r="N42" s="30">
        <v>53</v>
      </c>
      <c r="O42" s="31">
        <v>45</v>
      </c>
      <c r="P42" s="32">
        <f t="shared" si="3"/>
        <v>0</v>
      </c>
      <c r="Q42" s="33">
        <f t="shared" si="12"/>
        <v>0</v>
      </c>
      <c r="R42" s="33">
        <f t="shared" si="5"/>
        <v>0</v>
      </c>
      <c r="S42" s="33">
        <f t="shared" si="10"/>
        <v>0.23529411764705882</v>
      </c>
      <c r="T42" s="33">
        <f t="shared" si="11"/>
        <v>0</v>
      </c>
      <c r="U42" s="33">
        <f t="shared" si="13"/>
        <v>0</v>
      </c>
      <c r="V42" s="34">
        <f t="shared" si="8"/>
        <v>0</v>
      </c>
      <c r="W42" s="35">
        <f t="shared" si="14"/>
        <v>0.06557377049180328</v>
      </c>
      <c r="X42" s="33">
        <v>0</v>
      </c>
      <c r="Y42" s="34"/>
      <c r="Z42" s="36">
        <v>0.07787234042553191</v>
      </c>
      <c r="AA42" s="37">
        <v>0.011341750481489407</v>
      </c>
      <c r="AB42" s="38">
        <v>0.00957650563949776</v>
      </c>
    </row>
    <row r="43" spans="1:28" s="78" customFormat="1" ht="13.5" customHeight="1">
      <c r="A43" s="290"/>
      <c r="B43" s="25" t="s">
        <v>24</v>
      </c>
      <c r="C43" s="79">
        <v>0</v>
      </c>
      <c r="D43" s="80">
        <v>0</v>
      </c>
      <c r="E43" s="80">
        <v>0</v>
      </c>
      <c r="F43" s="80">
        <v>4</v>
      </c>
      <c r="G43" s="80">
        <v>0</v>
      </c>
      <c r="H43" s="80">
        <v>0</v>
      </c>
      <c r="I43" s="81">
        <v>0</v>
      </c>
      <c r="J43" s="26">
        <f t="shared" si="2"/>
        <v>4</v>
      </c>
      <c r="K43" s="80">
        <v>0</v>
      </c>
      <c r="L43" s="81">
        <v>0</v>
      </c>
      <c r="M43" s="29">
        <v>327</v>
      </c>
      <c r="N43" s="30">
        <v>31</v>
      </c>
      <c r="O43" s="31">
        <v>24</v>
      </c>
      <c r="P43" s="32">
        <f t="shared" si="3"/>
        <v>0</v>
      </c>
      <c r="Q43" s="33">
        <f t="shared" si="12"/>
        <v>0</v>
      </c>
      <c r="R43" s="33">
        <f t="shared" si="5"/>
        <v>0</v>
      </c>
      <c r="S43" s="33">
        <f t="shared" si="10"/>
        <v>0.23529411764705882</v>
      </c>
      <c r="T43" s="33">
        <f t="shared" si="11"/>
        <v>0</v>
      </c>
      <c r="U43" s="33">
        <f t="shared" si="13"/>
        <v>0</v>
      </c>
      <c r="V43" s="34">
        <f t="shared" si="8"/>
        <v>0</v>
      </c>
      <c r="W43" s="35">
        <f t="shared" si="14"/>
        <v>0.06557377049180328</v>
      </c>
      <c r="X43" s="33">
        <v>0</v>
      </c>
      <c r="Y43" s="34"/>
      <c r="Z43" s="36">
        <v>0.06961890568447945</v>
      </c>
      <c r="AA43" s="37">
        <v>0.006636694497966175</v>
      </c>
      <c r="AB43" s="38">
        <v>0.00510855683269476</v>
      </c>
    </row>
    <row r="44" spans="1:28" s="78" customFormat="1" ht="13.5" customHeight="1">
      <c r="A44" s="291"/>
      <c r="B44" s="39" t="s">
        <v>25</v>
      </c>
      <c r="C44" s="82">
        <v>0</v>
      </c>
      <c r="D44" s="83">
        <v>0</v>
      </c>
      <c r="E44" s="83">
        <v>0</v>
      </c>
      <c r="F44" s="83">
        <v>2</v>
      </c>
      <c r="G44" s="83">
        <v>0</v>
      </c>
      <c r="H44" s="83">
        <v>0</v>
      </c>
      <c r="I44" s="84">
        <v>0</v>
      </c>
      <c r="J44" s="26">
        <f t="shared" si="2"/>
        <v>2</v>
      </c>
      <c r="K44" s="83">
        <v>0</v>
      </c>
      <c r="L44" s="84">
        <v>0</v>
      </c>
      <c r="M44" s="43">
        <v>330</v>
      </c>
      <c r="N44" s="44">
        <v>9</v>
      </c>
      <c r="O44" s="45">
        <v>27</v>
      </c>
      <c r="P44" s="46">
        <f t="shared" si="3"/>
        <v>0</v>
      </c>
      <c r="Q44" s="47">
        <f t="shared" si="12"/>
        <v>0</v>
      </c>
      <c r="R44" s="47">
        <f t="shared" si="5"/>
        <v>0</v>
      </c>
      <c r="S44" s="47">
        <f t="shared" si="10"/>
        <v>0.11764705882352941</v>
      </c>
      <c r="T44" s="47">
        <f t="shared" si="11"/>
        <v>0</v>
      </c>
      <c r="U44" s="47">
        <f t="shared" si="13"/>
        <v>0</v>
      </c>
      <c r="V44" s="48">
        <f t="shared" si="8"/>
        <v>0</v>
      </c>
      <c r="W44" s="49">
        <f t="shared" si="14"/>
        <v>0.03278688524590164</v>
      </c>
      <c r="X44" s="47">
        <v>0</v>
      </c>
      <c r="Y44" s="48"/>
      <c r="Z44" s="50">
        <v>0.07021276595744681</v>
      </c>
      <c r="AA44" s="51">
        <v>0.001928433683308335</v>
      </c>
      <c r="AB44" s="52">
        <v>0.00574223734581029</v>
      </c>
    </row>
    <row r="45" spans="1:28" s="78" customFormat="1" ht="13.5" customHeight="1">
      <c r="A45" s="289">
        <v>7</v>
      </c>
      <c r="B45" s="85" t="s">
        <v>26</v>
      </c>
      <c r="C45" s="86">
        <v>0</v>
      </c>
      <c r="D45" s="87">
        <v>0</v>
      </c>
      <c r="E45" s="87">
        <v>0</v>
      </c>
      <c r="F45" s="87">
        <v>2</v>
      </c>
      <c r="G45" s="87">
        <v>0</v>
      </c>
      <c r="H45" s="87">
        <v>0</v>
      </c>
      <c r="I45" s="88">
        <v>0</v>
      </c>
      <c r="J45" s="223">
        <f t="shared" si="2"/>
        <v>2</v>
      </c>
      <c r="K45" s="87">
        <v>0</v>
      </c>
      <c r="L45" s="88">
        <v>0</v>
      </c>
      <c r="M45" s="67">
        <v>712</v>
      </c>
      <c r="N45" s="68">
        <v>19</v>
      </c>
      <c r="O45" s="70">
        <v>25</v>
      </c>
      <c r="P45" s="32">
        <f t="shared" si="3"/>
        <v>0</v>
      </c>
      <c r="Q45" s="33">
        <f t="shared" si="12"/>
        <v>0</v>
      </c>
      <c r="R45" s="33">
        <f t="shared" si="5"/>
        <v>0</v>
      </c>
      <c r="S45" s="33">
        <f t="shared" si="10"/>
        <v>0.11764705882352941</v>
      </c>
      <c r="T45" s="33">
        <f t="shared" si="11"/>
        <v>0</v>
      </c>
      <c r="U45" s="33">
        <f t="shared" si="13"/>
        <v>0</v>
      </c>
      <c r="V45" s="34">
        <f t="shared" si="8"/>
        <v>0</v>
      </c>
      <c r="W45" s="35">
        <f t="shared" si="14"/>
        <v>0.03278688524590164</v>
      </c>
      <c r="X45" s="90">
        <v>0</v>
      </c>
      <c r="Y45" s="91"/>
      <c r="Z45" s="74">
        <v>0.15152160034049797</v>
      </c>
      <c r="AA45" s="37">
        <v>0.00407725321888412</v>
      </c>
      <c r="AB45" s="38">
        <v>0.00532254630615286</v>
      </c>
    </row>
    <row r="46" spans="1:28" s="78" customFormat="1" ht="13.5" customHeight="1">
      <c r="A46" s="290"/>
      <c r="B46" s="25" t="s">
        <v>27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1">
        <v>0</v>
      </c>
      <c r="J46" s="26">
        <f t="shared" si="2"/>
        <v>0</v>
      </c>
      <c r="K46" s="80">
        <v>0</v>
      </c>
      <c r="L46" s="81">
        <v>0</v>
      </c>
      <c r="M46" s="29">
        <v>866</v>
      </c>
      <c r="N46" s="30">
        <v>11</v>
      </c>
      <c r="O46" s="31">
        <v>17</v>
      </c>
      <c r="P46" s="32">
        <f t="shared" si="3"/>
        <v>0</v>
      </c>
      <c r="Q46" s="33">
        <f t="shared" si="12"/>
        <v>0</v>
      </c>
      <c r="R46" s="33">
        <f t="shared" si="5"/>
        <v>0</v>
      </c>
      <c r="S46" s="33">
        <f t="shared" si="10"/>
        <v>0</v>
      </c>
      <c r="T46" s="33">
        <f t="shared" si="11"/>
        <v>0</v>
      </c>
      <c r="U46" s="33">
        <f t="shared" si="13"/>
        <v>0</v>
      </c>
      <c r="V46" s="34">
        <f t="shared" si="8"/>
        <v>0</v>
      </c>
      <c r="W46" s="35">
        <f t="shared" si="14"/>
        <v>0</v>
      </c>
      <c r="X46" s="33">
        <v>0</v>
      </c>
      <c r="Y46" s="34"/>
      <c r="Z46" s="36">
        <v>0.18480580452411438</v>
      </c>
      <c r="AA46" s="37">
        <v>0.002361021678471775</v>
      </c>
      <c r="AB46" s="38">
        <v>0.0036231884057971</v>
      </c>
    </row>
    <row r="47" spans="1:28" s="78" customFormat="1" ht="13.5" customHeight="1">
      <c r="A47" s="290"/>
      <c r="B47" s="25" t="s">
        <v>28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1">
        <v>0</v>
      </c>
      <c r="J47" s="26">
        <f t="shared" si="2"/>
        <v>0</v>
      </c>
      <c r="K47" s="80">
        <v>0</v>
      </c>
      <c r="L47" s="81">
        <v>0</v>
      </c>
      <c r="M47" s="29">
        <v>808</v>
      </c>
      <c r="N47" s="30">
        <v>15</v>
      </c>
      <c r="O47" s="31">
        <v>21</v>
      </c>
      <c r="P47" s="32">
        <f t="shared" si="3"/>
        <v>0</v>
      </c>
      <c r="Q47" s="33">
        <f t="shared" si="12"/>
        <v>0</v>
      </c>
      <c r="R47" s="33">
        <f t="shared" si="5"/>
        <v>0</v>
      </c>
      <c r="S47" s="33">
        <f t="shared" si="10"/>
        <v>0</v>
      </c>
      <c r="T47" s="33">
        <f t="shared" si="11"/>
        <v>0</v>
      </c>
      <c r="U47" s="33">
        <f t="shared" si="13"/>
        <v>0</v>
      </c>
      <c r="V47" s="34">
        <f t="shared" si="8"/>
        <v>0</v>
      </c>
      <c r="W47" s="35">
        <f t="shared" si="14"/>
        <v>0</v>
      </c>
      <c r="X47" s="33">
        <v>0</v>
      </c>
      <c r="Y47" s="34"/>
      <c r="Z47" s="36">
        <v>0.17191489361702128</v>
      </c>
      <c r="AA47" s="37">
        <v>0.0032168132103795838</v>
      </c>
      <c r="AB47" s="38">
        <v>0.00446049277824978</v>
      </c>
    </row>
    <row r="48" spans="1:28" s="78" customFormat="1" ht="13.5" customHeight="1">
      <c r="A48" s="290"/>
      <c r="B48" s="25" t="s">
        <v>29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1">
        <v>0</v>
      </c>
      <c r="J48" s="26">
        <f t="shared" si="2"/>
        <v>0</v>
      </c>
      <c r="K48" s="80">
        <v>0</v>
      </c>
      <c r="L48" s="81">
        <v>0</v>
      </c>
      <c r="M48" s="29">
        <v>560</v>
      </c>
      <c r="N48" s="30">
        <v>17</v>
      </c>
      <c r="O48" s="31">
        <v>15</v>
      </c>
      <c r="P48" s="32">
        <f t="shared" si="3"/>
        <v>0</v>
      </c>
      <c r="Q48" s="33">
        <f t="shared" si="12"/>
        <v>0</v>
      </c>
      <c r="R48" s="33">
        <f t="shared" si="5"/>
        <v>0</v>
      </c>
      <c r="S48" s="33">
        <f t="shared" si="10"/>
        <v>0</v>
      </c>
      <c r="T48" s="33">
        <f t="shared" si="11"/>
        <v>0</v>
      </c>
      <c r="U48" s="33">
        <f t="shared" si="13"/>
        <v>0</v>
      </c>
      <c r="V48" s="34">
        <f t="shared" si="8"/>
        <v>0</v>
      </c>
      <c r="W48" s="35">
        <f t="shared" si="14"/>
        <v>0</v>
      </c>
      <c r="X48" s="33">
        <v>0</v>
      </c>
      <c r="Y48" s="34"/>
      <c r="Z48" s="36">
        <v>0.1193266567227786</v>
      </c>
      <c r="AA48" s="37">
        <v>0.0036324786324786326</v>
      </c>
      <c r="AB48" s="38">
        <v>0.00319420783645655</v>
      </c>
    </row>
    <row r="49" spans="1:28" s="78" customFormat="1" ht="13.5" customHeight="1">
      <c r="A49" s="291"/>
      <c r="B49" s="39" t="s">
        <v>30</v>
      </c>
      <c r="C49" s="82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4">
        <v>0</v>
      </c>
      <c r="J49" s="40">
        <f t="shared" si="2"/>
        <v>0</v>
      </c>
      <c r="K49" s="83">
        <v>0</v>
      </c>
      <c r="L49" s="84">
        <v>0</v>
      </c>
      <c r="M49" s="43">
        <v>321</v>
      </c>
      <c r="N49" s="44">
        <v>14</v>
      </c>
      <c r="O49" s="45">
        <v>13</v>
      </c>
      <c r="P49" s="32">
        <f t="shared" si="3"/>
        <v>0</v>
      </c>
      <c r="Q49" s="33">
        <f t="shared" si="12"/>
        <v>0</v>
      </c>
      <c r="R49" s="33">
        <f t="shared" si="5"/>
        <v>0</v>
      </c>
      <c r="S49" s="33">
        <f t="shared" si="10"/>
        <v>0</v>
      </c>
      <c r="T49" s="33">
        <f t="shared" si="11"/>
        <v>0</v>
      </c>
      <c r="U49" s="33">
        <f t="shared" si="13"/>
        <v>0</v>
      </c>
      <c r="V49" s="34">
        <f t="shared" si="8"/>
        <v>0</v>
      </c>
      <c r="W49" s="35">
        <f t="shared" si="14"/>
        <v>0</v>
      </c>
      <c r="X49" s="47">
        <v>0</v>
      </c>
      <c r="Y49" s="48"/>
      <c r="Z49" s="50">
        <v>0.06831240689508405</v>
      </c>
      <c r="AA49" s="37">
        <v>0.0029985007496251873</v>
      </c>
      <c r="AB49" s="38">
        <v>0.0027689030883919</v>
      </c>
    </row>
    <row r="50" spans="1:28" s="78" customFormat="1" ht="13.5" customHeight="1">
      <c r="A50" s="289">
        <v>8</v>
      </c>
      <c r="B50" s="85" t="s">
        <v>31</v>
      </c>
      <c r="C50" s="86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8">
        <v>0</v>
      </c>
      <c r="J50" s="26">
        <f t="shared" si="2"/>
        <v>0</v>
      </c>
      <c r="K50" s="87">
        <v>0</v>
      </c>
      <c r="L50" s="88">
        <v>0</v>
      </c>
      <c r="M50" s="67">
        <v>234</v>
      </c>
      <c r="N50" s="68">
        <v>9</v>
      </c>
      <c r="O50" s="70">
        <v>17</v>
      </c>
      <c r="P50" s="89">
        <f t="shared" si="3"/>
        <v>0</v>
      </c>
      <c r="Q50" s="90">
        <f t="shared" si="12"/>
        <v>0</v>
      </c>
      <c r="R50" s="90">
        <f t="shared" si="5"/>
        <v>0</v>
      </c>
      <c r="S50" s="90">
        <f t="shared" si="10"/>
        <v>0</v>
      </c>
      <c r="T50" s="90">
        <f t="shared" si="11"/>
        <v>0</v>
      </c>
      <c r="U50" s="90">
        <f t="shared" si="13"/>
        <v>0</v>
      </c>
      <c r="V50" s="91">
        <f t="shared" si="8"/>
        <v>0</v>
      </c>
      <c r="W50" s="92">
        <f t="shared" si="14"/>
        <v>0</v>
      </c>
      <c r="X50" s="90">
        <v>0</v>
      </c>
      <c r="Y50" s="91"/>
      <c r="Z50" s="74">
        <v>0.05043103448275862</v>
      </c>
      <c r="AA50" s="58">
        <v>0.0019321597252039502</v>
      </c>
      <c r="AB50" s="59">
        <v>0.0036231884057971</v>
      </c>
    </row>
    <row r="51" spans="1:28" s="78" customFormat="1" ht="13.5" customHeight="1">
      <c r="A51" s="290"/>
      <c r="B51" s="25" t="s">
        <v>32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1">
        <v>0</v>
      </c>
      <c r="J51" s="26">
        <f t="shared" si="2"/>
        <v>0</v>
      </c>
      <c r="K51" s="80">
        <v>0</v>
      </c>
      <c r="L51" s="81">
        <v>0</v>
      </c>
      <c r="M51" s="29">
        <v>143</v>
      </c>
      <c r="N51" s="30">
        <v>2</v>
      </c>
      <c r="O51" s="31">
        <v>6</v>
      </c>
      <c r="P51" s="32">
        <f t="shared" si="3"/>
        <v>0</v>
      </c>
      <c r="Q51" s="33">
        <f t="shared" si="12"/>
        <v>0</v>
      </c>
      <c r="R51" s="33">
        <f t="shared" si="5"/>
        <v>0</v>
      </c>
      <c r="S51" s="33">
        <f t="shared" si="10"/>
        <v>0</v>
      </c>
      <c r="T51" s="33">
        <f t="shared" si="11"/>
        <v>0</v>
      </c>
      <c r="U51" s="33">
        <f t="shared" si="13"/>
        <v>0</v>
      </c>
      <c r="V51" s="34">
        <f t="shared" si="8"/>
        <v>0</v>
      </c>
      <c r="W51" s="35">
        <f t="shared" si="14"/>
        <v>0</v>
      </c>
      <c r="X51" s="33">
        <v>0</v>
      </c>
      <c r="Y51" s="34"/>
      <c r="Z51" s="36">
        <v>0.030726256983240222</v>
      </c>
      <c r="AA51" s="37">
        <v>0.00043233895373973193</v>
      </c>
      <c r="AB51" s="38">
        <v>0.00129701686121919</v>
      </c>
    </row>
    <row r="52" spans="1:28" s="78" customFormat="1" ht="13.5" customHeight="1">
      <c r="A52" s="290"/>
      <c r="B52" s="25" t="s">
        <v>33</v>
      </c>
      <c r="C52" s="79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1">
        <v>0</v>
      </c>
      <c r="J52" s="26">
        <f t="shared" si="2"/>
        <v>0</v>
      </c>
      <c r="K52" s="80">
        <v>0</v>
      </c>
      <c r="L52" s="81">
        <v>0</v>
      </c>
      <c r="M52" s="29">
        <v>101</v>
      </c>
      <c r="N52" s="30">
        <v>6</v>
      </c>
      <c r="O52" s="31">
        <v>8</v>
      </c>
      <c r="P52" s="32">
        <f t="shared" si="3"/>
        <v>0</v>
      </c>
      <c r="Q52" s="33">
        <f t="shared" si="12"/>
        <v>0</v>
      </c>
      <c r="R52" s="33">
        <f t="shared" si="5"/>
        <v>0</v>
      </c>
      <c r="S52" s="33">
        <f t="shared" si="10"/>
        <v>0</v>
      </c>
      <c r="T52" s="33">
        <f t="shared" si="11"/>
        <v>0</v>
      </c>
      <c r="U52" s="33">
        <f t="shared" si="13"/>
        <v>0</v>
      </c>
      <c r="V52" s="34">
        <f t="shared" si="8"/>
        <v>0</v>
      </c>
      <c r="W52" s="35">
        <f t="shared" si="14"/>
        <v>0</v>
      </c>
      <c r="X52" s="33">
        <v>0</v>
      </c>
      <c r="Y52" s="34"/>
      <c r="Z52" s="36">
        <v>0.02152600170502984</v>
      </c>
      <c r="AA52" s="37">
        <v>0.0012981393336218088</v>
      </c>
      <c r="AB52" s="38">
        <v>0.00170684873053125</v>
      </c>
    </row>
    <row r="53" spans="1:28" s="78" customFormat="1" ht="13.5" customHeight="1">
      <c r="A53" s="291"/>
      <c r="B53" s="39" t="s">
        <v>34</v>
      </c>
      <c r="C53" s="82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4">
        <v>0</v>
      </c>
      <c r="J53" s="26">
        <f t="shared" si="2"/>
        <v>0</v>
      </c>
      <c r="K53" s="83">
        <v>0</v>
      </c>
      <c r="L53" s="84">
        <v>0</v>
      </c>
      <c r="M53" s="43">
        <v>113</v>
      </c>
      <c r="N53" s="44">
        <v>7</v>
      </c>
      <c r="O53" s="45">
        <v>10</v>
      </c>
      <c r="P53" s="46">
        <f t="shared" si="3"/>
        <v>0</v>
      </c>
      <c r="Q53" s="47">
        <f t="shared" si="12"/>
        <v>0</v>
      </c>
      <c r="R53" s="47">
        <f t="shared" si="5"/>
        <v>0</v>
      </c>
      <c r="S53" s="47">
        <f t="shared" si="10"/>
        <v>0</v>
      </c>
      <c r="T53" s="47">
        <f t="shared" si="11"/>
        <v>0</v>
      </c>
      <c r="U53" s="47">
        <f t="shared" si="13"/>
        <v>0</v>
      </c>
      <c r="V53" s="48">
        <f t="shared" si="8"/>
        <v>0</v>
      </c>
      <c r="W53" s="49">
        <f t="shared" si="14"/>
        <v>0</v>
      </c>
      <c r="X53" s="47">
        <v>0</v>
      </c>
      <c r="Y53" s="48"/>
      <c r="Z53" s="50">
        <v>0.024063032367972744</v>
      </c>
      <c r="AA53" s="51">
        <v>0.0015050526768436896</v>
      </c>
      <c r="AB53" s="52">
        <v>0.00212675457252233</v>
      </c>
    </row>
    <row r="54" spans="1:28" s="78" customFormat="1" ht="13.5" customHeight="1">
      <c r="A54" s="289">
        <v>9</v>
      </c>
      <c r="B54" s="85" t="s">
        <v>35</v>
      </c>
      <c r="C54" s="86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8">
        <v>0</v>
      </c>
      <c r="J54" s="223">
        <f t="shared" si="2"/>
        <v>0</v>
      </c>
      <c r="K54" s="87">
        <v>0</v>
      </c>
      <c r="L54" s="88">
        <v>0</v>
      </c>
      <c r="M54" s="67">
        <v>110</v>
      </c>
      <c r="N54" s="68">
        <v>4</v>
      </c>
      <c r="O54" s="70">
        <v>8</v>
      </c>
      <c r="P54" s="32">
        <f t="shared" si="3"/>
        <v>0</v>
      </c>
      <c r="Q54" s="33">
        <f t="shared" si="12"/>
        <v>0</v>
      </c>
      <c r="R54" s="33">
        <f t="shared" si="5"/>
        <v>0</v>
      </c>
      <c r="S54" s="33">
        <f t="shared" si="10"/>
        <v>0</v>
      </c>
      <c r="T54" s="33">
        <f t="shared" si="11"/>
        <v>0</v>
      </c>
      <c r="U54" s="33">
        <f t="shared" si="13"/>
        <v>0</v>
      </c>
      <c r="V54" s="34">
        <f t="shared" si="8"/>
        <v>0</v>
      </c>
      <c r="W54" s="35">
        <f t="shared" si="14"/>
        <v>0</v>
      </c>
      <c r="X54" s="90">
        <v>0</v>
      </c>
      <c r="Y54" s="91"/>
      <c r="Z54" s="74">
        <v>0.023434171282488283</v>
      </c>
      <c r="AA54" s="37">
        <v>0.0008605851979345956</v>
      </c>
      <c r="AB54" s="38">
        <v>0.00170794192997438</v>
      </c>
    </row>
    <row r="55" spans="1:28" s="78" customFormat="1" ht="13.5" customHeight="1">
      <c r="A55" s="290"/>
      <c r="B55" s="25" t="s">
        <v>36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26">
        <f t="shared" si="2"/>
        <v>0</v>
      </c>
      <c r="K55" s="80">
        <v>0</v>
      </c>
      <c r="L55" s="81">
        <v>0</v>
      </c>
      <c r="M55" s="29">
        <v>190</v>
      </c>
      <c r="N55" s="30">
        <v>2</v>
      </c>
      <c r="O55" s="31">
        <v>9</v>
      </c>
      <c r="P55" s="32">
        <f t="shared" si="3"/>
        <v>0</v>
      </c>
      <c r="Q55" s="33">
        <f t="shared" si="12"/>
        <v>0</v>
      </c>
      <c r="R55" s="33">
        <f t="shared" si="5"/>
        <v>0</v>
      </c>
      <c r="S55" s="33">
        <f t="shared" si="10"/>
        <v>0</v>
      </c>
      <c r="T55" s="33">
        <f t="shared" si="11"/>
        <v>0</v>
      </c>
      <c r="U55" s="33">
        <f t="shared" si="13"/>
        <v>0</v>
      </c>
      <c r="V55" s="34">
        <f t="shared" si="8"/>
        <v>0</v>
      </c>
      <c r="W55" s="35">
        <f t="shared" si="14"/>
        <v>0</v>
      </c>
      <c r="X55" s="33">
        <v>0</v>
      </c>
      <c r="Y55" s="34"/>
      <c r="Z55" s="36">
        <v>0.04058094831268689</v>
      </c>
      <c r="AA55" s="37">
        <v>0.00042946102641185313</v>
      </c>
      <c r="AB55" s="38">
        <v>0.00192061459667093</v>
      </c>
    </row>
    <row r="56" spans="1:28" s="78" customFormat="1" ht="13.5" customHeight="1">
      <c r="A56" s="290"/>
      <c r="B56" s="25" t="s">
        <v>37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1">
        <v>0</v>
      </c>
      <c r="J56" s="26">
        <f t="shared" si="2"/>
        <v>0</v>
      </c>
      <c r="K56" s="80">
        <v>0</v>
      </c>
      <c r="L56" s="81">
        <v>0</v>
      </c>
      <c r="M56" s="29">
        <v>103</v>
      </c>
      <c r="N56" s="30">
        <v>12</v>
      </c>
      <c r="O56" s="31">
        <v>12</v>
      </c>
      <c r="P56" s="32">
        <f t="shared" si="3"/>
        <v>0</v>
      </c>
      <c r="Q56" s="33">
        <f t="shared" si="12"/>
        <v>0</v>
      </c>
      <c r="R56" s="33">
        <f t="shared" si="5"/>
        <v>0</v>
      </c>
      <c r="S56" s="33">
        <f t="shared" si="10"/>
        <v>0</v>
      </c>
      <c r="T56" s="33">
        <f t="shared" si="11"/>
        <v>0</v>
      </c>
      <c r="U56" s="33">
        <f t="shared" si="13"/>
        <v>0</v>
      </c>
      <c r="V56" s="34">
        <f t="shared" si="8"/>
        <v>0</v>
      </c>
      <c r="W56" s="35">
        <f t="shared" si="14"/>
        <v>0</v>
      </c>
      <c r="X56" s="33">
        <v>0</v>
      </c>
      <c r="Y56" s="34"/>
      <c r="Z56" s="36">
        <v>0.021989752348420155</v>
      </c>
      <c r="AA56" s="37">
        <v>0.002582866982350409</v>
      </c>
      <c r="AB56" s="38">
        <v>0.00256355479598376</v>
      </c>
    </row>
    <row r="57" spans="1:28" s="78" customFormat="1" ht="13.5" customHeight="1">
      <c r="A57" s="292"/>
      <c r="B57" s="39" t="s">
        <v>38</v>
      </c>
      <c r="C57" s="82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4">
        <v>0</v>
      </c>
      <c r="J57" s="26">
        <f t="shared" si="2"/>
        <v>0</v>
      </c>
      <c r="K57" s="83">
        <v>0</v>
      </c>
      <c r="L57" s="84">
        <v>0</v>
      </c>
      <c r="M57" s="43">
        <v>97</v>
      </c>
      <c r="N57" s="44">
        <v>7</v>
      </c>
      <c r="O57" s="45">
        <v>20</v>
      </c>
      <c r="P57" s="219">
        <f t="shared" si="3"/>
        <v>0</v>
      </c>
      <c r="Q57" s="220">
        <f t="shared" si="12"/>
        <v>0</v>
      </c>
      <c r="R57" s="220">
        <f t="shared" si="5"/>
        <v>0</v>
      </c>
      <c r="S57" s="220">
        <f t="shared" si="10"/>
        <v>0</v>
      </c>
      <c r="T57" s="220">
        <f t="shared" si="11"/>
        <v>0</v>
      </c>
      <c r="U57" s="220">
        <f t="shared" si="13"/>
        <v>0</v>
      </c>
      <c r="V57" s="221">
        <f t="shared" si="8"/>
        <v>0</v>
      </c>
      <c r="W57" s="225">
        <f t="shared" si="14"/>
        <v>0</v>
      </c>
      <c r="X57" s="33">
        <v>0</v>
      </c>
      <c r="Y57" s="34"/>
      <c r="Z57" s="36">
        <v>0.02065587734241908</v>
      </c>
      <c r="AA57" s="37">
        <v>0.0015002143163309043</v>
      </c>
      <c r="AB57" s="38">
        <v>0.00426348326582818</v>
      </c>
    </row>
    <row r="58" spans="1:28" s="78" customFormat="1" ht="15.75" customHeight="1">
      <c r="A58" s="287" t="s">
        <v>61</v>
      </c>
      <c r="B58" s="288"/>
      <c r="C58" s="93">
        <f>SUM(C5:C57)</f>
        <v>1230</v>
      </c>
      <c r="D58" s="94">
        <f aca="true" t="shared" si="15" ref="D58:I58">SUM(D5:D57)</f>
        <v>4355</v>
      </c>
      <c r="E58" s="94">
        <f t="shared" si="15"/>
        <v>3045</v>
      </c>
      <c r="F58" s="94">
        <f t="shared" si="15"/>
        <v>4491</v>
      </c>
      <c r="G58" s="94">
        <f t="shared" si="15"/>
        <v>1940</v>
      </c>
      <c r="H58" s="94">
        <f t="shared" si="15"/>
        <v>1780</v>
      </c>
      <c r="I58" s="95">
        <f t="shared" si="15"/>
        <v>1763</v>
      </c>
      <c r="J58" s="224">
        <f t="shared" si="2"/>
        <v>18604</v>
      </c>
      <c r="K58" s="94">
        <v>10211</v>
      </c>
      <c r="L58" s="95">
        <v>16119</v>
      </c>
      <c r="M58" s="96">
        <f>SUM(M5:M57)</f>
        <v>1506091</v>
      </c>
      <c r="N58" s="97">
        <v>774094</v>
      </c>
      <c r="O58" s="98">
        <v>1225397</v>
      </c>
      <c r="P58" s="219">
        <f t="shared" si="3"/>
        <v>246</v>
      </c>
      <c r="Q58" s="220">
        <f>(SUM(D5:D31)/12)+(SUM(D32:D56)/10)</f>
        <v>365.2</v>
      </c>
      <c r="R58" s="220">
        <f t="shared" si="5"/>
        <v>380.625</v>
      </c>
      <c r="S58" s="220">
        <f>(SUM(F5:F18)/16)+(SUM(F19:F56)/17)</f>
        <v>264.22058823529414</v>
      </c>
      <c r="T58" s="220">
        <f>(SUM(G5:G18)/8)+(SUM(G19:G56)/7)</f>
        <v>277.0357142857143</v>
      </c>
      <c r="U58" s="220">
        <f>(SUM(H5:H31)/8)+(SUM(H32:H56)/7)</f>
        <v>224.71428571428572</v>
      </c>
      <c r="V58" s="221">
        <f t="shared" si="8"/>
        <v>251.85714285714286</v>
      </c>
      <c r="W58" s="225">
        <f>(SUM(J5:J31)/64)+(SUM(J32:J56)/61)</f>
        <v>291.6280737704918</v>
      </c>
      <c r="X58" s="100">
        <v>159.546875</v>
      </c>
      <c r="Y58" s="101">
        <v>251.86</v>
      </c>
      <c r="Z58" s="103">
        <f>SUM(Z5:Z57)</f>
        <v>320.19511512420144</v>
      </c>
      <c r="AA58" s="104">
        <v>164.70066937047</v>
      </c>
      <c r="AB58" s="105">
        <v>259.8228579497272</v>
      </c>
    </row>
    <row r="59" spans="15:28" ht="13.5" customHeight="1">
      <c r="O59" s="284" t="s">
        <v>119</v>
      </c>
      <c r="AB59" s="156"/>
    </row>
    <row r="60" spans="15:28" ht="12">
      <c r="O60" s="284" t="s">
        <v>113</v>
      </c>
      <c r="AB60" s="156"/>
    </row>
    <row r="65" ht="14.25">
      <c r="AB65" s="283"/>
    </row>
  </sheetData>
  <mergeCells count="21">
    <mergeCell ref="A5:A9"/>
    <mergeCell ref="A19:A23"/>
    <mergeCell ref="A10:A13"/>
    <mergeCell ref="A14:A18"/>
    <mergeCell ref="P2:AB2"/>
    <mergeCell ref="C2:O2"/>
    <mergeCell ref="C3:I3"/>
    <mergeCell ref="J3:L3"/>
    <mergeCell ref="P3:V3"/>
    <mergeCell ref="W3:Y3"/>
    <mergeCell ref="M3:O3"/>
    <mergeCell ref="Z3:AB3"/>
    <mergeCell ref="A58:B58"/>
    <mergeCell ref="A24:A27"/>
    <mergeCell ref="A28:A31"/>
    <mergeCell ref="A54:A57"/>
    <mergeCell ref="A41:A44"/>
    <mergeCell ref="A45:A49"/>
    <mergeCell ref="A50:A53"/>
    <mergeCell ref="A37:A40"/>
    <mergeCell ref="A32:A36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1</v>
      </c>
      <c r="G5" s="13">
        <v>0</v>
      </c>
      <c r="H5" s="13">
        <v>0</v>
      </c>
      <c r="I5" s="14">
        <v>0</v>
      </c>
      <c r="J5" s="12">
        <f aca="true" t="shared" si="0" ref="J5:J36">SUM(C5:I5)</f>
        <v>1</v>
      </c>
      <c r="K5" s="13">
        <v>0</v>
      </c>
      <c r="L5" s="14">
        <v>0</v>
      </c>
      <c r="M5" s="75">
        <v>19</v>
      </c>
      <c r="N5" s="76">
        <v>7</v>
      </c>
      <c r="O5" s="131">
        <v>6</v>
      </c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0</v>
      </c>
      <c r="S5" s="19">
        <f aca="true" t="shared" si="4" ref="S5:S36">F5/11</f>
        <v>0.09090909090909091</v>
      </c>
      <c r="T5" s="19">
        <f aca="true" t="shared" si="5" ref="T5:T36">G5/4</f>
        <v>0</v>
      </c>
      <c r="U5" s="19">
        <f aca="true" t="shared" si="6" ref="U5:U17">H5/5</f>
        <v>0</v>
      </c>
      <c r="V5" s="20">
        <f aca="true" t="shared" si="7" ref="V5:V36">I5/4</f>
        <v>0</v>
      </c>
      <c r="W5" s="21">
        <f aca="true" t="shared" si="8" ref="W5:W17">J5/39</f>
        <v>0.02564102564102564</v>
      </c>
      <c r="X5" s="19">
        <v>0</v>
      </c>
      <c r="Y5" s="20">
        <v>0</v>
      </c>
      <c r="Z5" s="132">
        <v>0.006245890861275477</v>
      </c>
      <c r="AA5" s="133">
        <v>0.0023656640757012504</v>
      </c>
      <c r="AB5" s="134">
        <v>0.00203596878181201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t="shared" si="0"/>
        <v>0</v>
      </c>
      <c r="K6" s="27">
        <v>0</v>
      </c>
      <c r="L6" s="28">
        <v>0</v>
      </c>
      <c r="M6" s="79">
        <v>19</v>
      </c>
      <c r="N6" s="80">
        <v>29</v>
      </c>
      <c r="O6" s="136">
        <v>19</v>
      </c>
      <c r="P6" s="32">
        <f t="shared" si="1"/>
        <v>0</v>
      </c>
      <c r="Q6" s="33">
        <f t="shared" si="2"/>
        <v>0</v>
      </c>
      <c r="R6" s="33">
        <f t="shared" si="3"/>
        <v>0</v>
      </c>
      <c r="S6" s="33">
        <f t="shared" si="4"/>
        <v>0</v>
      </c>
      <c r="T6" s="33">
        <f t="shared" si="5"/>
        <v>0</v>
      </c>
      <c r="U6" s="33">
        <f t="shared" si="6"/>
        <v>0</v>
      </c>
      <c r="V6" s="34">
        <f t="shared" si="7"/>
        <v>0</v>
      </c>
      <c r="W6" s="35">
        <f t="shared" si="8"/>
        <v>0</v>
      </c>
      <c r="X6" s="33">
        <v>0</v>
      </c>
      <c r="Y6" s="34">
        <v>0</v>
      </c>
      <c r="Z6" s="137">
        <v>0.006233595800524934</v>
      </c>
      <c r="AA6" s="138">
        <v>0.00961219754723235</v>
      </c>
      <c r="AB6" s="139">
        <v>0.00625205659756498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0</v>
      </c>
      <c r="K7" s="27">
        <v>0</v>
      </c>
      <c r="L7" s="28">
        <v>0</v>
      </c>
      <c r="M7" s="79">
        <v>27</v>
      </c>
      <c r="N7" s="80">
        <v>21</v>
      </c>
      <c r="O7" s="136">
        <v>15</v>
      </c>
      <c r="P7" s="32">
        <f t="shared" si="1"/>
        <v>0</v>
      </c>
      <c r="Q7" s="33">
        <f t="shared" si="2"/>
        <v>0</v>
      </c>
      <c r="R7" s="33">
        <f t="shared" si="3"/>
        <v>0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</v>
      </c>
      <c r="X7" s="33">
        <v>0</v>
      </c>
      <c r="Y7" s="34">
        <v>0</v>
      </c>
      <c r="Z7" s="137">
        <v>0.008852459016393442</v>
      </c>
      <c r="AA7" s="138">
        <v>0.0069192751235584845</v>
      </c>
      <c r="AB7" s="139">
        <v>0.00494071146245059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0"/>
        <v>0</v>
      </c>
      <c r="K8" s="27">
        <v>0</v>
      </c>
      <c r="L8" s="28">
        <v>0</v>
      </c>
      <c r="M8" s="79">
        <v>24</v>
      </c>
      <c r="N8" s="80">
        <v>32</v>
      </c>
      <c r="O8" s="136">
        <v>16</v>
      </c>
      <c r="P8" s="32">
        <f t="shared" si="1"/>
        <v>0</v>
      </c>
      <c r="Q8" s="33">
        <f t="shared" si="2"/>
        <v>0</v>
      </c>
      <c r="R8" s="33">
        <f t="shared" si="3"/>
        <v>0</v>
      </c>
      <c r="S8" s="33">
        <f t="shared" si="4"/>
        <v>0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</v>
      </c>
      <c r="X8" s="33">
        <v>0</v>
      </c>
      <c r="Y8" s="34">
        <v>0</v>
      </c>
      <c r="Z8" s="137">
        <v>0.007866273352999017</v>
      </c>
      <c r="AA8" s="138">
        <v>0.010529779532741033</v>
      </c>
      <c r="AB8" s="139">
        <v>0.00524762217120367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26">
        <f t="shared" si="0"/>
        <v>0</v>
      </c>
      <c r="K9" s="41">
        <v>0</v>
      </c>
      <c r="L9" s="42">
        <v>0</v>
      </c>
      <c r="M9" s="82">
        <v>18</v>
      </c>
      <c r="N9" s="83">
        <v>29</v>
      </c>
      <c r="O9" s="141">
        <v>13</v>
      </c>
      <c r="P9" s="32">
        <f t="shared" si="1"/>
        <v>0</v>
      </c>
      <c r="Q9" s="33">
        <f t="shared" si="2"/>
        <v>0</v>
      </c>
      <c r="R9" s="33">
        <f t="shared" si="3"/>
        <v>0</v>
      </c>
      <c r="S9" s="33">
        <f t="shared" si="4"/>
        <v>0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</v>
      </c>
      <c r="X9" s="47">
        <v>0</v>
      </c>
      <c r="Y9" s="48">
        <v>0</v>
      </c>
      <c r="Z9" s="142">
        <v>0.005903574942604133</v>
      </c>
      <c r="AA9" s="143">
        <v>0.009542612701546561</v>
      </c>
      <c r="AB9" s="144">
        <v>0.00426789231779382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1</v>
      </c>
      <c r="G10" s="30">
        <v>0</v>
      </c>
      <c r="H10" s="30">
        <v>0</v>
      </c>
      <c r="I10" s="54">
        <v>0</v>
      </c>
      <c r="J10" s="223">
        <f t="shared" si="0"/>
        <v>1</v>
      </c>
      <c r="K10" s="30">
        <v>0</v>
      </c>
      <c r="L10" s="54">
        <v>1</v>
      </c>
      <c r="M10" s="29">
        <v>12</v>
      </c>
      <c r="N10" s="30">
        <v>18</v>
      </c>
      <c r="O10" s="31">
        <v>18</v>
      </c>
      <c r="P10" s="89">
        <f t="shared" si="1"/>
        <v>0</v>
      </c>
      <c r="Q10" s="90">
        <f t="shared" si="2"/>
        <v>0</v>
      </c>
      <c r="R10" s="90">
        <f t="shared" si="3"/>
        <v>0</v>
      </c>
      <c r="S10" s="90">
        <f t="shared" si="4"/>
        <v>0.09090909090909091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0.02564102564102564</v>
      </c>
      <c r="X10" s="55">
        <v>0</v>
      </c>
      <c r="Y10" s="56">
        <v>0.02564102564102564</v>
      </c>
      <c r="Z10" s="36">
        <v>0.003938299967180834</v>
      </c>
      <c r="AA10" s="58">
        <v>0.00591910555738244</v>
      </c>
      <c r="AB10" s="59">
        <v>0.00591133004926108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0"/>
        <v>0</v>
      </c>
      <c r="K11" s="30">
        <v>0</v>
      </c>
      <c r="L11" s="54">
        <v>0</v>
      </c>
      <c r="M11" s="29">
        <v>12</v>
      </c>
      <c r="N11" s="30">
        <v>19</v>
      </c>
      <c r="O11" s="31">
        <v>16</v>
      </c>
      <c r="P11" s="32">
        <f t="shared" si="1"/>
        <v>0</v>
      </c>
      <c r="Q11" s="33">
        <f t="shared" si="2"/>
        <v>0</v>
      </c>
      <c r="R11" s="33">
        <f t="shared" si="3"/>
        <v>0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</v>
      </c>
      <c r="X11" s="55">
        <v>0</v>
      </c>
      <c r="Y11" s="56">
        <v>0</v>
      </c>
      <c r="Z11" s="36">
        <v>0.003933136676499509</v>
      </c>
      <c r="AA11" s="37">
        <v>0.006243838317449885</v>
      </c>
      <c r="AB11" s="38">
        <v>0.00525106662290777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3</v>
      </c>
      <c r="F12" s="30">
        <v>0</v>
      </c>
      <c r="G12" s="30">
        <v>0</v>
      </c>
      <c r="H12" s="30">
        <v>0</v>
      </c>
      <c r="I12" s="54">
        <v>0</v>
      </c>
      <c r="J12" s="26">
        <f t="shared" si="0"/>
        <v>3</v>
      </c>
      <c r="K12" s="30">
        <v>0</v>
      </c>
      <c r="L12" s="54">
        <v>0</v>
      </c>
      <c r="M12" s="29">
        <v>16</v>
      </c>
      <c r="N12" s="30">
        <v>25</v>
      </c>
      <c r="O12" s="31">
        <v>27</v>
      </c>
      <c r="P12" s="32">
        <f t="shared" si="1"/>
        <v>0</v>
      </c>
      <c r="Q12" s="33">
        <f t="shared" si="2"/>
        <v>0</v>
      </c>
      <c r="R12" s="33">
        <f t="shared" si="3"/>
        <v>0.6</v>
      </c>
      <c r="S12" s="33">
        <f t="shared" si="4"/>
        <v>0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0.07692307692307693</v>
      </c>
      <c r="X12" s="55">
        <v>0</v>
      </c>
      <c r="Y12" s="56">
        <v>0</v>
      </c>
      <c r="Z12" s="36">
        <v>0.005242463958060288</v>
      </c>
      <c r="AA12" s="37">
        <v>0.00821557673348669</v>
      </c>
      <c r="AB12" s="38">
        <v>0.00885245901639344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0"/>
        <v>0</v>
      </c>
      <c r="K13" s="44">
        <v>1</v>
      </c>
      <c r="L13" s="62">
        <v>0</v>
      </c>
      <c r="M13" s="43">
        <v>9</v>
      </c>
      <c r="N13" s="44">
        <v>26</v>
      </c>
      <c r="O13" s="45">
        <v>10</v>
      </c>
      <c r="P13" s="46">
        <f t="shared" si="1"/>
        <v>0</v>
      </c>
      <c r="Q13" s="47">
        <f t="shared" si="2"/>
        <v>0</v>
      </c>
      <c r="R13" s="47">
        <f t="shared" si="3"/>
        <v>0</v>
      </c>
      <c r="S13" s="47">
        <f t="shared" si="4"/>
        <v>0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</v>
      </c>
      <c r="X13" s="63">
        <v>0.02564102564102564</v>
      </c>
      <c r="Y13" s="64">
        <v>0</v>
      </c>
      <c r="Z13" s="50">
        <v>0.0029498525073746312</v>
      </c>
      <c r="AA13" s="51">
        <v>0.008544199802826159</v>
      </c>
      <c r="AB13" s="52">
        <v>0.00328515111695138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0</v>
      </c>
      <c r="J14" s="26">
        <f t="shared" si="0"/>
        <v>0</v>
      </c>
      <c r="K14" s="68">
        <v>0</v>
      </c>
      <c r="L14" s="69">
        <v>0</v>
      </c>
      <c r="M14" s="67">
        <v>10</v>
      </c>
      <c r="N14" s="68">
        <v>26</v>
      </c>
      <c r="O14" s="70">
        <v>24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</v>
      </c>
      <c r="T14" s="33">
        <f t="shared" si="5"/>
        <v>0</v>
      </c>
      <c r="U14" s="33">
        <f t="shared" si="6"/>
        <v>0</v>
      </c>
      <c r="V14" s="34">
        <f t="shared" si="7"/>
        <v>0</v>
      </c>
      <c r="W14" s="35">
        <f t="shared" si="8"/>
        <v>0</v>
      </c>
      <c r="X14" s="71">
        <v>0</v>
      </c>
      <c r="Y14" s="72">
        <v>0</v>
      </c>
      <c r="Z14" s="74">
        <v>0.0032776138970829235</v>
      </c>
      <c r="AA14" s="37">
        <v>0.008552631578947369</v>
      </c>
      <c r="AB14" s="38">
        <v>0.00788177339901477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0"/>
        <v>0</v>
      </c>
      <c r="K15" s="30">
        <v>0</v>
      </c>
      <c r="L15" s="54">
        <v>0</v>
      </c>
      <c r="M15" s="29">
        <v>13</v>
      </c>
      <c r="N15" s="30">
        <v>26</v>
      </c>
      <c r="O15" s="31">
        <v>27</v>
      </c>
      <c r="P15" s="32">
        <f t="shared" si="1"/>
        <v>0</v>
      </c>
      <c r="Q15" s="33">
        <f t="shared" si="2"/>
        <v>0</v>
      </c>
      <c r="R15" s="33">
        <f t="shared" si="3"/>
        <v>0</v>
      </c>
      <c r="S15" s="33">
        <f t="shared" si="4"/>
        <v>0</v>
      </c>
      <c r="T15" s="33">
        <f t="shared" si="5"/>
        <v>0</v>
      </c>
      <c r="U15" s="33">
        <f t="shared" si="6"/>
        <v>0</v>
      </c>
      <c r="V15" s="34">
        <f t="shared" si="7"/>
        <v>0</v>
      </c>
      <c r="W15" s="35">
        <f t="shared" si="8"/>
        <v>0</v>
      </c>
      <c r="X15" s="55">
        <v>0</v>
      </c>
      <c r="Y15" s="56">
        <v>0</v>
      </c>
      <c r="Z15" s="36">
        <v>0.004267892317793828</v>
      </c>
      <c r="AA15" s="37">
        <v>0.008544199802826159</v>
      </c>
      <c r="AB15" s="38">
        <v>0.00885826771653543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1</v>
      </c>
      <c r="G16" s="30">
        <v>0</v>
      </c>
      <c r="H16" s="30">
        <v>0</v>
      </c>
      <c r="I16" s="54">
        <v>0</v>
      </c>
      <c r="J16" s="26">
        <f t="shared" si="0"/>
        <v>1</v>
      </c>
      <c r="K16" s="30">
        <v>0</v>
      </c>
      <c r="L16" s="54">
        <v>0</v>
      </c>
      <c r="M16" s="29">
        <v>27</v>
      </c>
      <c r="N16" s="30">
        <v>31</v>
      </c>
      <c r="O16" s="31">
        <v>28</v>
      </c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0.09090909090909091</v>
      </c>
      <c r="T16" s="33">
        <f t="shared" si="5"/>
        <v>0</v>
      </c>
      <c r="U16" s="33">
        <f t="shared" si="6"/>
        <v>0</v>
      </c>
      <c r="V16" s="34">
        <f t="shared" si="7"/>
        <v>0</v>
      </c>
      <c r="W16" s="35">
        <f t="shared" si="8"/>
        <v>0.02564102564102564</v>
      </c>
      <c r="X16" s="55">
        <v>0</v>
      </c>
      <c r="Y16" s="56">
        <v>0</v>
      </c>
      <c r="Z16" s="36">
        <v>0.0088553624139062</v>
      </c>
      <c r="AA16" s="37">
        <v>0.010197368421052632</v>
      </c>
      <c r="AB16" s="38">
        <v>0.00918333879960642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0"/>
        <v>0</v>
      </c>
      <c r="K17" s="30">
        <v>0</v>
      </c>
      <c r="L17" s="54">
        <v>0</v>
      </c>
      <c r="M17" s="29">
        <v>24</v>
      </c>
      <c r="N17" s="30">
        <v>28</v>
      </c>
      <c r="O17" s="31">
        <v>18</v>
      </c>
      <c r="P17" s="32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</v>
      </c>
      <c r="X17" s="55">
        <v>0</v>
      </c>
      <c r="Y17" s="56">
        <v>0</v>
      </c>
      <c r="Z17" s="36">
        <v>0.007886953664147224</v>
      </c>
      <c r="AA17" s="37">
        <v>0.009207497533706017</v>
      </c>
      <c r="AB17" s="38">
        <v>0.00590551181102362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8">
        <v>0</v>
      </c>
      <c r="J18" s="223">
        <f t="shared" si="0"/>
        <v>0</v>
      </c>
      <c r="K18" s="87">
        <v>0</v>
      </c>
      <c r="L18" s="88">
        <v>0</v>
      </c>
      <c r="M18" s="86">
        <v>20</v>
      </c>
      <c r="N18" s="87">
        <v>26</v>
      </c>
      <c r="O18" s="147">
        <v>32</v>
      </c>
      <c r="P18" s="89">
        <f t="shared" si="1"/>
        <v>0</v>
      </c>
      <c r="Q18" s="90">
        <f aca="true" t="shared" si="9" ref="Q18:Q56">D18/6</f>
        <v>0</v>
      </c>
      <c r="R18" s="90">
        <f t="shared" si="3"/>
        <v>0</v>
      </c>
      <c r="S18" s="90">
        <f t="shared" si="4"/>
        <v>0</v>
      </c>
      <c r="T18" s="90">
        <f t="shared" si="5"/>
        <v>0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</v>
      </c>
      <c r="X18" s="90">
        <v>0</v>
      </c>
      <c r="Y18" s="91">
        <v>0</v>
      </c>
      <c r="Z18" s="148">
        <v>0.006570302233902759</v>
      </c>
      <c r="AA18" s="149">
        <v>0.008547008547008548</v>
      </c>
      <c r="AB18" s="150">
        <v>0.0105090311986863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1">
        <v>0</v>
      </c>
      <c r="J19" s="26">
        <f t="shared" si="0"/>
        <v>0</v>
      </c>
      <c r="K19" s="80">
        <v>0</v>
      </c>
      <c r="L19" s="81">
        <v>0</v>
      </c>
      <c r="M19" s="79">
        <v>25</v>
      </c>
      <c r="N19" s="80">
        <v>40</v>
      </c>
      <c r="O19" s="136">
        <v>29</v>
      </c>
      <c r="P19" s="32">
        <f t="shared" si="1"/>
        <v>0</v>
      </c>
      <c r="Q19" s="33">
        <f t="shared" si="9"/>
        <v>0</v>
      </c>
      <c r="R19" s="33">
        <f t="shared" si="3"/>
        <v>0</v>
      </c>
      <c r="S19" s="33">
        <f t="shared" si="4"/>
        <v>0</v>
      </c>
      <c r="T19" s="33">
        <f t="shared" si="5"/>
        <v>0</v>
      </c>
      <c r="U19" s="33">
        <f t="shared" si="10"/>
        <v>0</v>
      </c>
      <c r="V19" s="228">
        <f t="shared" si="7"/>
        <v>0</v>
      </c>
      <c r="W19" s="35">
        <f t="shared" si="11"/>
        <v>0</v>
      </c>
      <c r="X19" s="33">
        <v>0</v>
      </c>
      <c r="Y19" s="34">
        <v>0</v>
      </c>
      <c r="Z19" s="137">
        <v>0.008204791598293404</v>
      </c>
      <c r="AA19" s="138">
        <v>0.013149243918474688</v>
      </c>
      <c r="AB19" s="139">
        <v>0.00951443569553805</v>
      </c>
    </row>
    <row r="20" spans="1:28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1">
        <v>0</v>
      </c>
      <c r="J20" s="26">
        <f t="shared" si="0"/>
        <v>0</v>
      </c>
      <c r="K20" s="80">
        <v>0</v>
      </c>
      <c r="L20" s="81">
        <v>0</v>
      </c>
      <c r="M20" s="79">
        <v>24</v>
      </c>
      <c r="N20" s="80">
        <v>39</v>
      </c>
      <c r="O20" s="136">
        <v>23</v>
      </c>
      <c r="P20" s="32">
        <f t="shared" si="1"/>
        <v>0</v>
      </c>
      <c r="Q20" s="33">
        <f t="shared" si="9"/>
        <v>0</v>
      </c>
      <c r="R20" s="33">
        <f t="shared" si="3"/>
        <v>0</v>
      </c>
      <c r="S20" s="33">
        <f t="shared" si="4"/>
        <v>0</v>
      </c>
      <c r="T20" s="33">
        <f t="shared" si="5"/>
        <v>0</v>
      </c>
      <c r="U20" s="33">
        <f t="shared" si="10"/>
        <v>0</v>
      </c>
      <c r="V20" s="228">
        <f t="shared" si="7"/>
        <v>0</v>
      </c>
      <c r="W20" s="35">
        <f t="shared" si="11"/>
        <v>0</v>
      </c>
      <c r="X20" s="33">
        <v>0</v>
      </c>
      <c r="Y20" s="34">
        <v>0</v>
      </c>
      <c r="Z20" s="137">
        <v>0.007889546351084813</v>
      </c>
      <c r="AA20" s="138">
        <v>0.01282051282051282</v>
      </c>
      <c r="AB20" s="139">
        <v>0.00755088640840446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1</v>
      </c>
      <c r="E21" s="80">
        <v>0</v>
      </c>
      <c r="F21" s="80">
        <v>0</v>
      </c>
      <c r="G21" s="80">
        <v>0</v>
      </c>
      <c r="H21" s="80">
        <v>0</v>
      </c>
      <c r="I21" s="81">
        <v>0</v>
      </c>
      <c r="J21" s="26">
        <f t="shared" si="0"/>
        <v>1</v>
      </c>
      <c r="K21" s="80">
        <v>1</v>
      </c>
      <c r="L21" s="81">
        <v>0</v>
      </c>
      <c r="M21" s="79">
        <v>23</v>
      </c>
      <c r="N21" s="80">
        <v>61</v>
      </c>
      <c r="O21" s="136">
        <v>28</v>
      </c>
      <c r="P21" s="32">
        <f t="shared" si="1"/>
        <v>0</v>
      </c>
      <c r="Q21" s="33">
        <f t="shared" si="9"/>
        <v>0.16666666666666666</v>
      </c>
      <c r="R21" s="33">
        <f t="shared" si="3"/>
        <v>0</v>
      </c>
      <c r="S21" s="33">
        <f t="shared" si="4"/>
        <v>0</v>
      </c>
      <c r="T21" s="33">
        <f t="shared" si="5"/>
        <v>0</v>
      </c>
      <c r="U21" s="33">
        <f t="shared" si="10"/>
        <v>0</v>
      </c>
      <c r="V21" s="228">
        <f t="shared" si="7"/>
        <v>0</v>
      </c>
      <c r="W21" s="35">
        <f t="shared" si="11"/>
        <v>0.02702702702702703</v>
      </c>
      <c r="X21" s="33">
        <v>0.02564102564102564</v>
      </c>
      <c r="Y21" s="34">
        <v>0</v>
      </c>
      <c r="Z21" s="137">
        <v>0.007583250906693043</v>
      </c>
      <c r="AA21" s="138">
        <v>0.020052596975673898</v>
      </c>
      <c r="AB21" s="139">
        <v>0.00920447074293228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4">
        <v>0</v>
      </c>
      <c r="J22" s="40">
        <f t="shared" si="0"/>
        <v>0</v>
      </c>
      <c r="K22" s="83">
        <v>0</v>
      </c>
      <c r="L22" s="84">
        <v>0</v>
      </c>
      <c r="M22" s="82">
        <v>18</v>
      </c>
      <c r="N22" s="83">
        <v>46</v>
      </c>
      <c r="O22" s="141">
        <v>30</v>
      </c>
      <c r="P22" s="46">
        <f t="shared" si="1"/>
        <v>0</v>
      </c>
      <c r="Q22" s="47">
        <f t="shared" si="9"/>
        <v>0</v>
      </c>
      <c r="R22" s="47">
        <f t="shared" si="3"/>
        <v>0</v>
      </c>
      <c r="S22" s="47">
        <f t="shared" si="4"/>
        <v>0</v>
      </c>
      <c r="T22" s="47">
        <f t="shared" si="5"/>
        <v>0</v>
      </c>
      <c r="U22" s="47">
        <f t="shared" si="10"/>
        <v>0</v>
      </c>
      <c r="V22" s="229">
        <f t="shared" si="7"/>
        <v>0</v>
      </c>
      <c r="W22" s="49">
        <f t="shared" si="11"/>
        <v>0</v>
      </c>
      <c r="X22" s="47">
        <v>0</v>
      </c>
      <c r="Y22" s="48">
        <v>0</v>
      </c>
      <c r="Z22" s="142">
        <v>0.005917159763313609</v>
      </c>
      <c r="AA22" s="143">
        <v>0.015131578947368421</v>
      </c>
      <c r="AB22" s="144">
        <v>0.00986842105263158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1">
        <v>0</v>
      </c>
      <c r="J23" s="26">
        <f t="shared" si="0"/>
        <v>0</v>
      </c>
      <c r="K23" s="80">
        <v>0</v>
      </c>
      <c r="L23" s="81">
        <v>0</v>
      </c>
      <c r="M23" s="79">
        <v>33</v>
      </c>
      <c r="N23" s="80">
        <v>33</v>
      </c>
      <c r="O23" s="136">
        <v>11</v>
      </c>
      <c r="P23" s="32">
        <f t="shared" si="1"/>
        <v>0</v>
      </c>
      <c r="Q23" s="33">
        <f t="shared" si="9"/>
        <v>0</v>
      </c>
      <c r="R23" s="33">
        <f t="shared" si="3"/>
        <v>0</v>
      </c>
      <c r="S23" s="33">
        <f t="shared" si="4"/>
        <v>0</v>
      </c>
      <c r="T23" s="33">
        <f t="shared" si="5"/>
        <v>0</v>
      </c>
      <c r="U23" s="33">
        <f t="shared" si="10"/>
        <v>0</v>
      </c>
      <c r="V23" s="34">
        <f t="shared" si="7"/>
        <v>0</v>
      </c>
      <c r="W23" s="35">
        <f t="shared" si="11"/>
        <v>0</v>
      </c>
      <c r="X23" s="33">
        <v>0</v>
      </c>
      <c r="Y23" s="34">
        <v>0</v>
      </c>
      <c r="Z23" s="137">
        <v>0.010749185667752443</v>
      </c>
      <c r="AA23" s="138">
        <v>0.010816125860373648</v>
      </c>
      <c r="AB23" s="139">
        <v>0.00360774024270252</v>
      </c>
    </row>
    <row r="24" spans="1:28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1">
        <v>0</v>
      </c>
      <c r="J24" s="26">
        <f t="shared" si="0"/>
        <v>0</v>
      </c>
      <c r="K24" s="80">
        <v>0</v>
      </c>
      <c r="L24" s="81">
        <v>0</v>
      </c>
      <c r="M24" s="79">
        <v>30</v>
      </c>
      <c r="N24" s="80">
        <v>55</v>
      </c>
      <c r="O24" s="136">
        <v>41</v>
      </c>
      <c r="P24" s="32">
        <f t="shared" si="1"/>
        <v>0</v>
      </c>
      <c r="Q24" s="33">
        <f t="shared" si="9"/>
        <v>0</v>
      </c>
      <c r="R24" s="33">
        <f t="shared" si="3"/>
        <v>0</v>
      </c>
      <c r="S24" s="33">
        <f t="shared" si="4"/>
        <v>0</v>
      </c>
      <c r="T24" s="33">
        <f t="shared" si="5"/>
        <v>0</v>
      </c>
      <c r="U24" s="33">
        <f t="shared" si="10"/>
        <v>0</v>
      </c>
      <c r="V24" s="34">
        <f t="shared" si="7"/>
        <v>0</v>
      </c>
      <c r="W24" s="35">
        <f t="shared" si="11"/>
        <v>0</v>
      </c>
      <c r="X24" s="33">
        <v>0</v>
      </c>
      <c r="Y24" s="34">
        <v>0</v>
      </c>
      <c r="Z24" s="137">
        <v>0.00984251968503937</v>
      </c>
      <c r="AA24" s="138">
        <v>0.01807426881367072</v>
      </c>
      <c r="AB24" s="139">
        <v>0.0134646962233169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1">
        <v>0</v>
      </c>
      <c r="J25" s="26">
        <f t="shared" si="0"/>
        <v>0</v>
      </c>
      <c r="K25" s="80">
        <v>0</v>
      </c>
      <c r="L25" s="81">
        <v>0</v>
      </c>
      <c r="M25" s="79">
        <v>42</v>
      </c>
      <c r="N25" s="80">
        <v>55</v>
      </c>
      <c r="O25" s="136">
        <v>32</v>
      </c>
      <c r="P25" s="32">
        <f t="shared" si="1"/>
        <v>0</v>
      </c>
      <c r="Q25" s="33">
        <f t="shared" si="9"/>
        <v>0</v>
      </c>
      <c r="R25" s="33">
        <f t="shared" si="3"/>
        <v>0</v>
      </c>
      <c r="S25" s="33">
        <f t="shared" si="4"/>
        <v>0</v>
      </c>
      <c r="T25" s="33">
        <f t="shared" si="5"/>
        <v>0</v>
      </c>
      <c r="U25" s="33">
        <f t="shared" si="10"/>
        <v>0</v>
      </c>
      <c r="V25" s="34">
        <f t="shared" si="7"/>
        <v>0</v>
      </c>
      <c r="W25" s="35">
        <f t="shared" si="11"/>
        <v>0</v>
      </c>
      <c r="X25" s="33">
        <v>0</v>
      </c>
      <c r="Y25" s="34">
        <v>0</v>
      </c>
      <c r="Z25" s="137">
        <v>0.01377049180327869</v>
      </c>
      <c r="AA25" s="138">
        <v>0.01808615586977968</v>
      </c>
      <c r="AB25" s="139">
        <v>0.0104986876640419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4">
        <v>0</v>
      </c>
      <c r="J26" s="26">
        <f t="shared" si="0"/>
        <v>0</v>
      </c>
      <c r="K26" s="83">
        <v>0</v>
      </c>
      <c r="L26" s="84">
        <v>0</v>
      </c>
      <c r="M26" s="82">
        <v>23</v>
      </c>
      <c r="N26" s="83">
        <v>41</v>
      </c>
      <c r="O26" s="141">
        <v>50</v>
      </c>
      <c r="P26" s="32">
        <f t="shared" si="1"/>
        <v>0</v>
      </c>
      <c r="Q26" s="33">
        <f t="shared" si="9"/>
        <v>0</v>
      </c>
      <c r="R26" s="33">
        <f t="shared" si="3"/>
        <v>0</v>
      </c>
      <c r="S26" s="33">
        <f t="shared" si="4"/>
        <v>0</v>
      </c>
      <c r="T26" s="33">
        <f t="shared" si="5"/>
        <v>0</v>
      </c>
      <c r="U26" s="33">
        <f t="shared" si="10"/>
        <v>0</v>
      </c>
      <c r="V26" s="34">
        <f t="shared" si="7"/>
        <v>0</v>
      </c>
      <c r="W26" s="35">
        <f t="shared" si="11"/>
        <v>0</v>
      </c>
      <c r="X26" s="47">
        <v>0</v>
      </c>
      <c r="Y26" s="48">
        <v>0</v>
      </c>
      <c r="Z26" s="142">
        <v>0.00754345687110528</v>
      </c>
      <c r="AA26" s="143">
        <v>0.013486842105263158</v>
      </c>
      <c r="AB26" s="144">
        <v>0.0164095831965868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7">
        <v>1</v>
      </c>
      <c r="I27" s="88">
        <v>0</v>
      </c>
      <c r="J27" s="223">
        <f t="shared" si="0"/>
        <v>1</v>
      </c>
      <c r="K27" s="87">
        <v>0</v>
      </c>
      <c r="L27" s="88">
        <v>0</v>
      </c>
      <c r="M27" s="86">
        <v>26</v>
      </c>
      <c r="N27" s="87">
        <v>54</v>
      </c>
      <c r="O27" s="147">
        <v>38</v>
      </c>
      <c r="P27" s="89">
        <f t="shared" si="1"/>
        <v>0</v>
      </c>
      <c r="Q27" s="90">
        <f t="shared" si="9"/>
        <v>0</v>
      </c>
      <c r="R27" s="90">
        <f t="shared" si="3"/>
        <v>0</v>
      </c>
      <c r="S27" s="90">
        <f t="shared" si="4"/>
        <v>0</v>
      </c>
      <c r="T27" s="90">
        <f t="shared" si="5"/>
        <v>0</v>
      </c>
      <c r="U27" s="90">
        <f t="shared" si="10"/>
        <v>0.25</v>
      </c>
      <c r="V27" s="227">
        <f t="shared" si="7"/>
        <v>0</v>
      </c>
      <c r="W27" s="92">
        <f t="shared" si="11"/>
        <v>0.02702702702702703</v>
      </c>
      <c r="X27" s="90">
        <v>0</v>
      </c>
      <c r="Y27" s="91">
        <v>0</v>
      </c>
      <c r="Z27" s="148">
        <v>0.00853298326222514</v>
      </c>
      <c r="AA27" s="138">
        <v>0.017745645744331254</v>
      </c>
      <c r="AB27" s="139">
        <v>0.0124712832294059</v>
      </c>
    </row>
    <row r="28" spans="1:28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1">
        <v>0</v>
      </c>
      <c r="J28" s="26">
        <f t="shared" si="0"/>
        <v>0</v>
      </c>
      <c r="K28" s="80">
        <v>0</v>
      </c>
      <c r="L28" s="81">
        <v>0</v>
      </c>
      <c r="M28" s="79">
        <v>38</v>
      </c>
      <c r="N28" s="80">
        <v>52</v>
      </c>
      <c r="O28" s="136">
        <v>43</v>
      </c>
      <c r="P28" s="32">
        <f t="shared" si="1"/>
        <v>0</v>
      </c>
      <c r="Q28" s="33">
        <f t="shared" si="9"/>
        <v>0</v>
      </c>
      <c r="R28" s="33">
        <f t="shared" si="3"/>
        <v>0</v>
      </c>
      <c r="S28" s="33">
        <f t="shared" si="4"/>
        <v>0</v>
      </c>
      <c r="T28" s="33">
        <f t="shared" si="5"/>
        <v>0</v>
      </c>
      <c r="U28" s="33">
        <f t="shared" si="10"/>
        <v>0</v>
      </c>
      <c r="V28" s="228">
        <f t="shared" si="7"/>
        <v>0</v>
      </c>
      <c r="W28" s="35">
        <f t="shared" si="11"/>
        <v>0</v>
      </c>
      <c r="X28" s="33">
        <v>0</v>
      </c>
      <c r="Y28" s="34">
        <v>0</v>
      </c>
      <c r="Z28" s="137">
        <v>0.012467191601049869</v>
      </c>
      <c r="AA28" s="138">
        <v>0.017077175697865352</v>
      </c>
      <c r="AB28" s="139">
        <v>0.0141122415490646</v>
      </c>
    </row>
    <row r="29" spans="1:28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1">
        <v>0</v>
      </c>
      <c r="J29" s="26">
        <f t="shared" si="0"/>
        <v>0</v>
      </c>
      <c r="K29" s="80">
        <v>0</v>
      </c>
      <c r="L29" s="81">
        <v>0</v>
      </c>
      <c r="M29" s="79">
        <v>30</v>
      </c>
      <c r="N29" s="80">
        <v>52</v>
      </c>
      <c r="O29" s="136">
        <v>38</v>
      </c>
      <c r="P29" s="32">
        <f t="shared" si="1"/>
        <v>0</v>
      </c>
      <c r="Q29" s="33">
        <f t="shared" si="9"/>
        <v>0</v>
      </c>
      <c r="R29" s="33">
        <f t="shared" si="3"/>
        <v>0</v>
      </c>
      <c r="S29" s="33">
        <f t="shared" si="4"/>
        <v>0</v>
      </c>
      <c r="T29" s="33">
        <f t="shared" si="5"/>
        <v>0</v>
      </c>
      <c r="U29" s="33">
        <f t="shared" si="10"/>
        <v>0</v>
      </c>
      <c r="V29" s="228">
        <f t="shared" si="7"/>
        <v>0</v>
      </c>
      <c r="W29" s="35">
        <f t="shared" si="11"/>
        <v>0</v>
      </c>
      <c r="X29" s="33">
        <v>0</v>
      </c>
      <c r="Y29" s="34">
        <v>0</v>
      </c>
      <c r="Z29" s="137">
        <v>0.00984251968503937</v>
      </c>
      <c r="AA29" s="138">
        <v>0.017082785808147174</v>
      </c>
      <c r="AB29" s="139">
        <v>0.0124753775443204</v>
      </c>
    </row>
    <row r="30" spans="1:28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4">
        <v>0</v>
      </c>
      <c r="J30" s="40">
        <f t="shared" si="0"/>
        <v>0</v>
      </c>
      <c r="K30" s="83">
        <v>0</v>
      </c>
      <c r="L30" s="84">
        <v>0</v>
      </c>
      <c r="M30" s="82">
        <v>29</v>
      </c>
      <c r="N30" s="83">
        <v>69</v>
      </c>
      <c r="O30" s="141">
        <v>36</v>
      </c>
      <c r="P30" s="46">
        <f t="shared" si="1"/>
        <v>0</v>
      </c>
      <c r="Q30" s="47">
        <f t="shared" si="9"/>
        <v>0</v>
      </c>
      <c r="R30" s="47">
        <f t="shared" si="3"/>
        <v>0</v>
      </c>
      <c r="S30" s="47">
        <f t="shared" si="4"/>
        <v>0</v>
      </c>
      <c r="T30" s="47">
        <f t="shared" si="5"/>
        <v>0</v>
      </c>
      <c r="U30" s="47">
        <f t="shared" si="10"/>
        <v>0</v>
      </c>
      <c r="V30" s="229">
        <f t="shared" si="7"/>
        <v>0</v>
      </c>
      <c r="W30" s="49">
        <f t="shared" si="11"/>
        <v>0</v>
      </c>
      <c r="X30" s="47">
        <v>0</v>
      </c>
      <c r="Y30" s="48">
        <v>0</v>
      </c>
      <c r="Z30" s="142">
        <v>0.009511315185306658</v>
      </c>
      <c r="AA30" s="138">
        <v>0.022689904636632688</v>
      </c>
      <c r="AB30" s="139">
        <v>0.0118110236220472</v>
      </c>
    </row>
    <row r="31" spans="1:28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8">
        <v>0</v>
      </c>
      <c r="J31" s="26">
        <f t="shared" si="0"/>
        <v>0</v>
      </c>
      <c r="K31" s="87">
        <v>0</v>
      </c>
      <c r="L31" s="88">
        <v>0</v>
      </c>
      <c r="M31" s="86">
        <v>42</v>
      </c>
      <c r="N31" s="87">
        <v>53</v>
      </c>
      <c r="O31" s="147">
        <v>37</v>
      </c>
      <c r="P31" s="32">
        <f t="shared" si="1"/>
        <v>0</v>
      </c>
      <c r="Q31" s="33">
        <f t="shared" si="9"/>
        <v>0</v>
      </c>
      <c r="R31" s="33">
        <f t="shared" si="3"/>
        <v>0</v>
      </c>
      <c r="S31" s="33">
        <f t="shared" si="4"/>
        <v>0</v>
      </c>
      <c r="T31" s="33">
        <f t="shared" si="5"/>
        <v>0</v>
      </c>
      <c r="U31" s="33">
        <f t="shared" si="10"/>
        <v>0</v>
      </c>
      <c r="V31" s="34">
        <f t="shared" si="7"/>
        <v>0</v>
      </c>
      <c r="W31" s="35">
        <f t="shared" si="11"/>
        <v>0</v>
      </c>
      <c r="X31" s="90">
        <v>0</v>
      </c>
      <c r="Y31" s="91">
        <v>0</v>
      </c>
      <c r="Z31" s="148">
        <v>0.013761467889908258</v>
      </c>
      <c r="AA31" s="149">
        <v>0.017445687952600396</v>
      </c>
      <c r="AB31" s="150">
        <v>0.0121391076115485</v>
      </c>
    </row>
    <row r="32" spans="1:28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1">
        <v>0</v>
      </c>
      <c r="J32" s="26">
        <f t="shared" si="0"/>
        <v>0</v>
      </c>
      <c r="K32" s="80">
        <v>0</v>
      </c>
      <c r="L32" s="81">
        <v>0</v>
      </c>
      <c r="M32" s="79">
        <v>28</v>
      </c>
      <c r="N32" s="80">
        <v>55</v>
      </c>
      <c r="O32" s="136">
        <v>47</v>
      </c>
      <c r="P32" s="32">
        <f t="shared" si="1"/>
        <v>0</v>
      </c>
      <c r="Q32" s="33">
        <f t="shared" si="9"/>
        <v>0</v>
      </c>
      <c r="R32" s="33">
        <f t="shared" si="3"/>
        <v>0</v>
      </c>
      <c r="S32" s="33">
        <f t="shared" si="4"/>
        <v>0</v>
      </c>
      <c r="T32" s="33">
        <f t="shared" si="5"/>
        <v>0</v>
      </c>
      <c r="U32" s="33">
        <f t="shared" si="10"/>
        <v>0</v>
      </c>
      <c r="V32" s="34">
        <f t="shared" si="7"/>
        <v>0</v>
      </c>
      <c r="W32" s="35">
        <f t="shared" si="11"/>
        <v>0</v>
      </c>
      <c r="X32" s="33">
        <v>0</v>
      </c>
      <c r="Y32" s="34">
        <v>0</v>
      </c>
      <c r="Z32" s="137">
        <v>0.009204470742932281</v>
      </c>
      <c r="AA32" s="138">
        <v>0.018104015799868336</v>
      </c>
      <c r="AB32" s="139">
        <v>0.0154199475065616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1">
        <v>0</v>
      </c>
      <c r="J33" s="26">
        <f t="shared" si="0"/>
        <v>0</v>
      </c>
      <c r="K33" s="80">
        <v>0</v>
      </c>
      <c r="L33" s="81">
        <v>0</v>
      </c>
      <c r="M33" s="79">
        <v>32</v>
      </c>
      <c r="N33" s="80">
        <v>49</v>
      </c>
      <c r="O33" s="136">
        <v>29</v>
      </c>
      <c r="P33" s="32">
        <f t="shared" si="1"/>
        <v>0</v>
      </c>
      <c r="Q33" s="33">
        <f t="shared" si="9"/>
        <v>0</v>
      </c>
      <c r="R33" s="33">
        <f t="shared" si="3"/>
        <v>0</v>
      </c>
      <c r="S33" s="33">
        <f t="shared" si="4"/>
        <v>0</v>
      </c>
      <c r="T33" s="33">
        <f t="shared" si="5"/>
        <v>0</v>
      </c>
      <c r="U33" s="33">
        <f t="shared" si="10"/>
        <v>0</v>
      </c>
      <c r="V33" s="34">
        <f t="shared" si="7"/>
        <v>0</v>
      </c>
      <c r="W33" s="35">
        <f t="shared" si="11"/>
        <v>0</v>
      </c>
      <c r="X33" s="33">
        <v>0</v>
      </c>
      <c r="Y33" s="34">
        <v>0</v>
      </c>
      <c r="Z33" s="137">
        <v>0.010488364470665356</v>
      </c>
      <c r="AA33" s="138">
        <v>0.016097240473061762</v>
      </c>
      <c r="AB33" s="139">
        <v>0.00951755825402034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1">
        <v>0</v>
      </c>
      <c r="J34" s="26">
        <f t="shared" si="0"/>
        <v>0</v>
      </c>
      <c r="K34" s="80">
        <v>0</v>
      </c>
      <c r="L34" s="81">
        <v>0</v>
      </c>
      <c r="M34" s="79">
        <v>29</v>
      </c>
      <c r="N34" s="80">
        <v>45</v>
      </c>
      <c r="O34" s="136">
        <v>35</v>
      </c>
      <c r="P34" s="32">
        <f t="shared" si="1"/>
        <v>0</v>
      </c>
      <c r="Q34" s="33">
        <f t="shared" si="9"/>
        <v>0</v>
      </c>
      <c r="R34" s="33">
        <f t="shared" si="3"/>
        <v>0</v>
      </c>
      <c r="S34" s="33">
        <f t="shared" si="4"/>
        <v>0</v>
      </c>
      <c r="T34" s="33">
        <f t="shared" si="5"/>
        <v>0</v>
      </c>
      <c r="U34" s="33">
        <f t="shared" si="10"/>
        <v>0</v>
      </c>
      <c r="V34" s="34">
        <f t="shared" si="7"/>
        <v>0</v>
      </c>
      <c r="W34" s="35">
        <f t="shared" si="11"/>
        <v>0</v>
      </c>
      <c r="X34" s="33">
        <v>0</v>
      </c>
      <c r="Y34" s="34">
        <v>0</v>
      </c>
      <c r="Z34" s="137">
        <v>0.009523809523809525</v>
      </c>
      <c r="AA34" s="138">
        <v>0.014763779527559055</v>
      </c>
      <c r="AB34" s="139">
        <v>0.0114904793171372</v>
      </c>
    </row>
    <row r="35" spans="1:28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v>0</v>
      </c>
      <c r="J35" s="26">
        <f t="shared" si="0"/>
        <v>0</v>
      </c>
      <c r="K35" s="80">
        <v>0</v>
      </c>
      <c r="L35" s="81">
        <v>0</v>
      </c>
      <c r="M35" s="79">
        <v>36</v>
      </c>
      <c r="N35" s="80">
        <v>52</v>
      </c>
      <c r="O35" s="136">
        <v>42</v>
      </c>
      <c r="P35" s="32">
        <f t="shared" si="1"/>
        <v>0</v>
      </c>
      <c r="Q35" s="33">
        <f t="shared" si="9"/>
        <v>0</v>
      </c>
      <c r="R35" s="33">
        <f t="shared" si="3"/>
        <v>0</v>
      </c>
      <c r="S35" s="33">
        <f t="shared" si="4"/>
        <v>0</v>
      </c>
      <c r="T35" s="33">
        <f t="shared" si="5"/>
        <v>0</v>
      </c>
      <c r="U35" s="33">
        <f t="shared" si="10"/>
        <v>0</v>
      </c>
      <c r="V35" s="34">
        <f t="shared" si="7"/>
        <v>0</v>
      </c>
      <c r="W35" s="35">
        <f t="shared" si="11"/>
        <v>0</v>
      </c>
      <c r="X35" s="33">
        <v>0</v>
      </c>
      <c r="Y35" s="34">
        <v>0</v>
      </c>
      <c r="Z35" s="137">
        <v>0.01180327868852459</v>
      </c>
      <c r="AA35" s="138">
        <v>0.017110891740704178</v>
      </c>
      <c r="AB35" s="139">
        <v>0.0137795275590551</v>
      </c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1">
        <v>0</v>
      </c>
      <c r="J36" s="223">
        <f t="shared" si="0"/>
        <v>0</v>
      </c>
      <c r="K36" s="87">
        <v>0</v>
      </c>
      <c r="L36" s="88">
        <v>1</v>
      </c>
      <c r="M36" s="86">
        <v>33</v>
      </c>
      <c r="N36" s="87">
        <v>46</v>
      </c>
      <c r="O36" s="147">
        <v>34</v>
      </c>
      <c r="P36" s="89">
        <f t="shared" si="1"/>
        <v>0</v>
      </c>
      <c r="Q36" s="90">
        <f t="shared" si="9"/>
        <v>0</v>
      </c>
      <c r="R36" s="90">
        <f t="shared" si="3"/>
        <v>0</v>
      </c>
      <c r="S36" s="90">
        <f t="shared" si="4"/>
        <v>0</v>
      </c>
      <c r="T36" s="90">
        <f t="shared" si="5"/>
        <v>0</v>
      </c>
      <c r="U36" s="90">
        <f t="shared" si="10"/>
        <v>0</v>
      </c>
      <c r="V36" s="227">
        <f t="shared" si="7"/>
        <v>0</v>
      </c>
      <c r="W36" s="92">
        <f t="shared" si="11"/>
        <v>0</v>
      </c>
      <c r="X36" s="90">
        <v>0</v>
      </c>
      <c r="Y36" s="91">
        <v>0.02564102564102564</v>
      </c>
      <c r="Z36" s="148">
        <v>0.010952538997676734</v>
      </c>
      <c r="AA36" s="149">
        <v>0.015151515151515152</v>
      </c>
      <c r="AB36" s="150">
        <v>0.0111915734035549</v>
      </c>
    </row>
    <row r="37" spans="1:28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1">
        <v>0</v>
      </c>
      <c r="J37" s="26">
        <f aca="true" t="shared" si="12" ref="J37:J56">SUM(C37:I37)</f>
        <v>0</v>
      </c>
      <c r="K37" s="80">
        <v>0</v>
      </c>
      <c r="L37" s="81">
        <v>0</v>
      </c>
      <c r="M37" s="79">
        <v>37</v>
      </c>
      <c r="N37" s="80">
        <v>36</v>
      </c>
      <c r="O37" s="136">
        <v>20</v>
      </c>
      <c r="P37" s="32">
        <f aca="true" t="shared" si="13" ref="P37:P56">C37/3</f>
        <v>0</v>
      </c>
      <c r="Q37" s="33">
        <f t="shared" si="9"/>
        <v>0</v>
      </c>
      <c r="R37" s="33">
        <f aca="true" t="shared" si="14" ref="R37:R56">E37/5</f>
        <v>0</v>
      </c>
      <c r="S37" s="33">
        <f aca="true" t="shared" si="15" ref="S37:S56">F37/11</f>
        <v>0</v>
      </c>
      <c r="T37" s="33">
        <f aca="true" t="shared" si="16" ref="T37:T56">G37/4</f>
        <v>0</v>
      </c>
      <c r="U37" s="33">
        <f t="shared" si="10"/>
        <v>0</v>
      </c>
      <c r="V37" s="228">
        <f aca="true" t="shared" si="17" ref="V37:V56">I37/4</f>
        <v>0</v>
      </c>
      <c r="W37" s="35">
        <f t="shared" si="11"/>
        <v>0</v>
      </c>
      <c r="X37" s="33">
        <v>0</v>
      </c>
      <c r="Y37" s="34">
        <v>0</v>
      </c>
      <c r="Z37" s="137">
        <v>0.012263838249917136</v>
      </c>
      <c r="AA37" s="138">
        <v>0.011908699966920278</v>
      </c>
      <c r="AB37" s="139">
        <v>0.00667556742323097</v>
      </c>
    </row>
    <row r="38" spans="1:28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1">
        <v>0</v>
      </c>
      <c r="J38" s="26">
        <f t="shared" si="12"/>
        <v>0</v>
      </c>
      <c r="K38" s="80">
        <v>0</v>
      </c>
      <c r="L38" s="81">
        <v>1</v>
      </c>
      <c r="M38" s="79">
        <v>34</v>
      </c>
      <c r="N38" s="80">
        <v>42</v>
      </c>
      <c r="O38" s="136">
        <v>39</v>
      </c>
      <c r="P38" s="32">
        <f t="shared" si="13"/>
        <v>0</v>
      </c>
      <c r="Q38" s="33">
        <f t="shared" si="9"/>
        <v>0</v>
      </c>
      <c r="R38" s="33">
        <f t="shared" si="14"/>
        <v>0</v>
      </c>
      <c r="S38" s="33">
        <f t="shared" si="15"/>
        <v>0</v>
      </c>
      <c r="T38" s="33">
        <f t="shared" si="16"/>
        <v>0</v>
      </c>
      <c r="U38" s="33">
        <f t="shared" si="10"/>
        <v>0</v>
      </c>
      <c r="V38" s="228">
        <f t="shared" si="17"/>
        <v>0</v>
      </c>
      <c r="W38" s="35">
        <f t="shared" si="11"/>
        <v>0</v>
      </c>
      <c r="X38" s="33">
        <v>0</v>
      </c>
      <c r="Y38" s="34">
        <v>0.02564102564102564</v>
      </c>
      <c r="Z38" s="137">
        <v>0.011176857330703484</v>
      </c>
      <c r="AA38" s="138">
        <v>0.013916500994035786</v>
      </c>
      <c r="AB38" s="139">
        <v>0.0128373930217248</v>
      </c>
    </row>
    <row r="39" spans="1:28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4">
        <v>0</v>
      </c>
      <c r="J39" s="40">
        <f t="shared" si="12"/>
        <v>0</v>
      </c>
      <c r="K39" s="83">
        <v>0</v>
      </c>
      <c r="L39" s="84">
        <v>0</v>
      </c>
      <c r="M39" s="82">
        <v>42</v>
      </c>
      <c r="N39" s="83">
        <v>73</v>
      </c>
      <c r="O39" s="141">
        <v>55</v>
      </c>
      <c r="P39" s="46">
        <f t="shared" si="13"/>
        <v>0</v>
      </c>
      <c r="Q39" s="47">
        <f t="shared" si="9"/>
        <v>0</v>
      </c>
      <c r="R39" s="47">
        <f t="shared" si="14"/>
        <v>0</v>
      </c>
      <c r="S39" s="47">
        <f t="shared" si="15"/>
        <v>0</v>
      </c>
      <c r="T39" s="47">
        <f t="shared" si="16"/>
        <v>0</v>
      </c>
      <c r="U39" s="47">
        <f t="shared" si="10"/>
        <v>0</v>
      </c>
      <c r="V39" s="229">
        <f t="shared" si="17"/>
        <v>0</v>
      </c>
      <c r="W39" s="49">
        <f t="shared" si="11"/>
        <v>0</v>
      </c>
      <c r="X39" s="47">
        <v>0</v>
      </c>
      <c r="Y39" s="48">
        <v>0</v>
      </c>
      <c r="Z39" s="142">
        <v>0.013788575180564675</v>
      </c>
      <c r="AA39" s="138">
        <v>0.02401315789473684</v>
      </c>
      <c r="AB39" s="139">
        <v>0.0180564674983585</v>
      </c>
    </row>
    <row r="40" spans="1:28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8">
        <v>0</v>
      </c>
      <c r="J40" s="223">
        <f t="shared" si="12"/>
        <v>0</v>
      </c>
      <c r="K40" s="87">
        <v>0</v>
      </c>
      <c r="L40" s="88">
        <v>0</v>
      </c>
      <c r="M40" s="86">
        <v>41</v>
      </c>
      <c r="N40" s="87">
        <v>63</v>
      </c>
      <c r="O40" s="147">
        <v>46</v>
      </c>
      <c r="P40" s="32">
        <f t="shared" si="13"/>
        <v>0</v>
      </c>
      <c r="Q40" s="33">
        <f t="shared" si="9"/>
        <v>0</v>
      </c>
      <c r="R40" s="33">
        <f t="shared" si="14"/>
        <v>0</v>
      </c>
      <c r="S40" s="33">
        <f t="shared" si="15"/>
        <v>0</v>
      </c>
      <c r="T40" s="33">
        <f t="shared" si="16"/>
        <v>0</v>
      </c>
      <c r="U40" s="33">
        <f t="shared" si="10"/>
        <v>0</v>
      </c>
      <c r="V40" s="34">
        <f t="shared" si="17"/>
        <v>0</v>
      </c>
      <c r="W40" s="35">
        <f t="shared" si="11"/>
        <v>0</v>
      </c>
      <c r="X40" s="90">
        <v>0</v>
      </c>
      <c r="Y40" s="91">
        <v>0</v>
      </c>
      <c r="Z40" s="148">
        <v>0.013469119579500657</v>
      </c>
      <c r="AA40" s="149">
        <v>0.020757825370675453</v>
      </c>
      <c r="AB40" s="150">
        <v>0.0151465261771485</v>
      </c>
    </row>
    <row r="41" spans="1:28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1">
        <v>0</v>
      </c>
      <c r="J41" s="26">
        <f t="shared" si="12"/>
        <v>0</v>
      </c>
      <c r="K41" s="80">
        <v>0</v>
      </c>
      <c r="L41" s="81">
        <v>0</v>
      </c>
      <c r="M41" s="79">
        <v>36</v>
      </c>
      <c r="N41" s="80">
        <v>46</v>
      </c>
      <c r="O41" s="136">
        <v>39</v>
      </c>
      <c r="P41" s="32">
        <f t="shared" si="13"/>
        <v>0</v>
      </c>
      <c r="Q41" s="33">
        <f t="shared" si="9"/>
        <v>0</v>
      </c>
      <c r="R41" s="33">
        <f t="shared" si="14"/>
        <v>0</v>
      </c>
      <c r="S41" s="33">
        <f t="shared" si="15"/>
        <v>0</v>
      </c>
      <c r="T41" s="33">
        <f t="shared" si="16"/>
        <v>0</v>
      </c>
      <c r="U41" s="33">
        <f t="shared" si="10"/>
        <v>0</v>
      </c>
      <c r="V41" s="34">
        <f t="shared" si="17"/>
        <v>0</v>
      </c>
      <c r="W41" s="35">
        <f t="shared" si="11"/>
        <v>0</v>
      </c>
      <c r="X41" s="33">
        <v>0</v>
      </c>
      <c r="Y41" s="34">
        <v>0</v>
      </c>
      <c r="Z41" s="137">
        <v>0.011853803095159697</v>
      </c>
      <c r="AA41" s="138">
        <v>0.015126603091088459</v>
      </c>
      <c r="AB41" s="139">
        <v>0.0128585558852621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1">
        <v>0</v>
      </c>
      <c r="J42" s="26">
        <f t="shared" si="12"/>
        <v>0</v>
      </c>
      <c r="K42" s="80">
        <v>1</v>
      </c>
      <c r="L42" s="81">
        <v>0</v>
      </c>
      <c r="M42" s="79">
        <v>25</v>
      </c>
      <c r="N42" s="80">
        <v>44</v>
      </c>
      <c r="O42" s="136">
        <v>34</v>
      </c>
      <c r="P42" s="32">
        <f t="shared" si="13"/>
        <v>0</v>
      </c>
      <c r="Q42" s="33">
        <f t="shared" si="9"/>
        <v>0</v>
      </c>
      <c r="R42" s="33">
        <f t="shared" si="14"/>
        <v>0</v>
      </c>
      <c r="S42" s="33">
        <f t="shared" si="15"/>
        <v>0</v>
      </c>
      <c r="T42" s="33">
        <f t="shared" si="16"/>
        <v>0</v>
      </c>
      <c r="U42" s="33">
        <f t="shared" si="10"/>
        <v>0</v>
      </c>
      <c r="V42" s="34">
        <f t="shared" si="17"/>
        <v>0</v>
      </c>
      <c r="W42" s="35">
        <f t="shared" si="11"/>
        <v>0</v>
      </c>
      <c r="X42" s="33">
        <v>0.02564102564102564</v>
      </c>
      <c r="Y42" s="34">
        <v>0</v>
      </c>
      <c r="Z42" s="137">
        <v>0.00821557673348669</v>
      </c>
      <c r="AA42" s="138">
        <v>0.014502307185234015</v>
      </c>
      <c r="AB42" s="139">
        <v>0.0112100230794592</v>
      </c>
    </row>
    <row r="43" spans="1:28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26">
        <f t="shared" si="12"/>
        <v>0</v>
      </c>
      <c r="K43" s="80">
        <v>0</v>
      </c>
      <c r="L43" s="81">
        <v>0</v>
      </c>
      <c r="M43" s="79">
        <v>27</v>
      </c>
      <c r="N43" s="80">
        <v>41</v>
      </c>
      <c r="O43" s="136">
        <v>43</v>
      </c>
      <c r="P43" s="32">
        <f t="shared" si="13"/>
        <v>0</v>
      </c>
      <c r="Q43" s="33">
        <f t="shared" si="9"/>
        <v>0</v>
      </c>
      <c r="R43" s="33">
        <f t="shared" si="14"/>
        <v>0</v>
      </c>
      <c r="S43" s="33">
        <f t="shared" si="15"/>
        <v>0</v>
      </c>
      <c r="T43" s="33">
        <f t="shared" si="16"/>
        <v>0</v>
      </c>
      <c r="U43" s="33">
        <f t="shared" si="10"/>
        <v>0</v>
      </c>
      <c r="V43" s="34">
        <f t="shared" si="17"/>
        <v>0</v>
      </c>
      <c r="W43" s="35">
        <f t="shared" si="11"/>
        <v>0</v>
      </c>
      <c r="X43" s="33">
        <v>0</v>
      </c>
      <c r="Y43" s="34">
        <v>0</v>
      </c>
      <c r="Z43" s="137">
        <v>0.008858267716535433</v>
      </c>
      <c r="AA43" s="138">
        <v>0.013486842105263158</v>
      </c>
      <c r="AB43" s="139">
        <v>0.0141400854981913</v>
      </c>
    </row>
    <row r="44" spans="1:28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4">
        <v>0</v>
      </c>
      <c r="J44" s="26">
        <f t="shared" si="12"/>
        <v>0</v>
      </c>
      <c r="K44" s="83">
        <v>0</v>
      </c>
      <c r="L44" s="84">
        <v>0</v>
      </c>
      <c r="M44" s="82">
        <v>45</v>
      </c>
      <c r="N44" s="83">
        <v>43</v>
      </c>
      <c r="O44" s="141">
        <v>49</v>
      </c>
      <c r="P44" s="32">
        <f t="shared" si="13"/>
        <v>0</v>
      </c>
      <c r="Q44" s="33">
        <f t="shared" si="9"/>
        <v>0</v>
      </c>
      <c r="R44" s="33">
        <f t="shared" si="14"/>
        <v>0</v>
      </c>
      <c r="S44" s="33">
        <f t="shared" si="15"/>
        <v>0</v>
      </c>
      <c r="T44" s="33">
        <f t="shared" si="16"/>
        <v>0</v>
      </c>
      <c r="U44" s="33">
        <f t="shared" si="10"/>
        <v>0</v>
      </c>
      <c r="V44" s="34">
        <f t="shared" si="17"/>
        <v>0</v>
      </c>
      <c r="W44" s="35">
        <f t="shared" si="11"/>
        <v>0</v>
      </c>
      <c r="X44" s="47">
        <v>0</v>
      </c>
      <c r="Y44" s="48">
        <v>0</v>
      </c>
      <c r="Z44" s="142">
        <v>0.0147977638934561</v>
      </c>
      <c r="AA44" s="143">
        <v>0.014140085498191384</v>
      </c>
      <c r="AB44" s="144">
        <v>0.0161025303976339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1</v>
      </c>
      <c r="G45" s="80">
        <v>0</v>
      </c>
      <c r="H45" s="80">
        <v>0</v>
      </c>
      <c r="I45" s="81">
        <v>0</v>
      </c>
      <c r="J45" s="223">
        <f t="shared" si="12"/>
        <v>1</v>
      </c>
      <c r="K45" s="80">
        <v>0</v>
      </c>
      <c r="L45" s="81">
        <v>0</v>
      </c>
      <c r="M45" s="79">
        <v>24</v>
      </c>
      <c r="N45" s="80">
        <v>48</v>
      </c>
      <c r="O45" s="136">
        <v>34</v>
      </c>
      <c r="P45" s="89">
        <f t="shared" si="13"/>
        <v>0</v>
      </c>
      <c r="Q45" s="90">
        <f t="shared" si="9"/>
        <v>0</v>
      </c>
      <c r="R45" s="90">
        <f t="shared" si="14"/>
        <v>0</v>
      </c>
      <c r="S45" s="90">
        <f t="shared" si="15"/>
        <v>0.09090909090909091</v>
      </c>
      <c r="T45" s="90">
        <f t="shared" si="16"/>
        <v>0</v>
      </c>
      <c r="U45" s="90">
        <f t="shared" si="10"/>
        <v>0</v>
      </c>
      <c r="V45" s="227">
        <f t="shared" si="17"/>
        <v>0</v>
      </c>
      <c r="W45" s="92">
        <f t="shared" si="11"/>
        <v>0.02702702702702703</v>
      </c>
      <c r="X45" s="33">
        <v>0</v>
      </c>
      <c r="Y45" s="34">
        <v>0</v>
      </c>
      <c r="Z45" s="137">
        <v>0.00787143325680551</v>
      </c>
      <c r="AA45" s="138">
        <v>0.015670910871694418</v>
      </c>
      <c r="AB45" s="139">
        <v>0.0111805327195001</v>
      </c>
    </row>
    <row r="46" spans="1:28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1">
        <v>0</v>
      </c>
      <c r="J46" s="26">
        <f t="shared" si="12"/>
        <v>0</v>
      </c>
      <c r="K46" s="80">
        <v>0</v>
      </c>
      <c r="L46" s="81">
        <v>0</v>
      </c>
      <c r="M46" s="79">
        <v>27</v>
      </c>
      <c r="N46" s="80">
        <v>39</v>
      </c>
      <c r="O46" s="136">
        <v>39</v>
      </c>
      <c r="P46" s="32">
        <f t="shared" si="13"/>
        <v>0</v>
      </c>
      <c r="Q46" s="33">
        <f t="shared" si="9"/>
        <v>0</v>
      </c>
      <c r="R46" s="33">
        <f t="shared" si="14"/>
        <v>0</v>
      </c>
      <c r="S46" s="33">
        <f t="shared" si="15"/>
        <v>0</v>
      </c>
      <c r="T46" s="33">
        <f t="shared" si="16"/>
        <v>0</v>
      </c>
      <c r="U46" s="33">
        <f t="shared" si="10"/>
        <v>0</v>
      </c>
      <c r="V46" s="228">
        <f t="shared" si="17"/>
        <v>0</v>
      </c>
      <c r="W46" s="35">
        <f t="shared" si="11"/>
        <v>0</v>
      </c>
      <c r="X46" s="33">
        <v>0</v>
      </c>
      <c r="Y46" s="34">
        <v>0</v>
      </c>
      <c r="Z46" s="137">
        <v>0.008861174926156876</v>
      </c>
      <c r="AA46" s="138">
        <v>0.012824728707661954</v>
      </c>
      <c r="AB46" s="139">
        <v>0.012807881773399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1">
        <v>0</v>
      </c>
      <c r="J47" s="26">
        <f t="shared" si="12"/>
        <v>0</v>
      </c>
      <c r="K47" s="80">
        <v>0</v>
      </c>
      <c r="L47" s="81">
        <v>0</v>
      </c>
      <c r="M47" s="79">
        <v>34</v>
      </c>
      <c r="N47" s="80">
        <v>26</v>
      </c>
      <c r="O47" s="136">
        <v>28</v>
      </c>
      <c r="P47" s="32">
        <f t="shared" si="13"/>
        <v>0</v>
      </c>
      <c r="Q47" s="33">
        <f t="shared" si="9"/>
        <v>0</v>
      </c>
      <c r="R47" s="33">
        <f t="shared" si="14"/>
        <v>0</v>
      </c>
      <c r="S47" s="33">
        <f t="shared" si="15"/>
        <v>0</v>
      </c>
      <c r="T47" s="33">
        <f t="shared" si="16"/>
        <v>0</v>
      </c>
      <c r="U47" s="33">
        <f t="shared" si="10"/>
        <v>0</v>
      </c>
      <c r="V47" s="228">
        <f t="shared" si="17"/>
        <v>0</v>
      </c>
      <c r="W47" s="35">
        <f t="shared" si="11"/>
        <v>0</v>
      </c>
      <c r="X47" s="33">
        <v>0</v>
      </c>
      <c r="Y47" s="34">
        <v>0</v>
      </c>
      <c r="Z47" s="137">
        <v>0.011074918566775244</v>
      </c>
      <c r="AA47" s="138">
        <v>0.008555445870352089</v>
      </c>
      <c r="AB47" s="139">
        <v>0.00918936659008861</v>
      </c>
    </row>
    <row r="48" spans="1:28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4">
        <v>0</v>
      </c>
      <c r="J48" s="40">
        <f t="shared" si="12"/>
        <v>0</v>
      </c>
      <c r="K48" s="83">
        <v>0</v>
      </c>
      <c r="L48" s="84">
        <v>0</v>
      </c>
      <c r="M48" s="82">
        <v>17</v>
      </c>
      <c r="N48" s="83">
        <v>26</v>
      </c>
      <c r="O48" s="141">
        <v>22</v>
      </c>
      <c r="P48" s="46">
        <f t="shared" si="13"/>
        <v>0</v>
      </c>
      <c r="Q48" s="47">
        <f t="shared" si="9"/>
        <v>0</v>
      </c>
      <c r="R48" s="47">
        <f t="shared" si="14"/>
        <v>0</v>
      </c>
      <c r="S48" s="47">
        <f t="shared" si="15"/>
        <v>0</v>
      </c>
      <c r="T48" s="47">
        <f t="shared" si="16"/>
        <v>0</v>
      </c>
      <c r="U48" s="47">
        <f t="shared" si="10"/>
        <v>0</v>
      </c>
      <c r="V48" s="229">
        <f t="shared" si="17"/>
        <v>0</v>
      </c>
      <c r="W48" s="49">
        <f t="shared" si="11"/>
        <v>0</v>
      </c>
      <c r="X48" s="47">
        <v>0</v>
      </c>
      <c r="Y48" s="48">
        <v>0</v>
      </c>
      <c r="Z48" s="142">
        <v>0.005573770491803279</v>
      </c>
      <c r="AA48" s="138">
        <v>0.008558262014483212</v>
      </c>
      <c r="AB48" s="139">
        <v>0.00724160631994733</v>
      </c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8">
        <v>0</v>
      </c>
      <c r="J49" s="26">
        <f t="shared" si="12"/>
        <v>0</v>
      </c>
      <c r="K49" s="87">
        <v>1</v>
      </c>
      <c r="L49" s="88">
        <v>0</v>
      </c>
      <c r="M49" s="86">
        <v>27</v>
      </c>
      <c r="N49" s="87">
        <v>39</v>
      </c>
      <c r="O49" s="147">
        <v>28</v>
      </c>
      <c r="P49" s="32">
        <f t="shared" si="13"/>
        <v>0</v>
      </c>
      <c r="Q49" s="33">
        <f t="shared" si="9"/>
        <v>0</v>
      </c>
      <c r="R49" s="33">
        <f t="shared" si="14"/>
        <v>0</v>
      </c>
      <c r="S49" s="33">
        <f t="shared" si="15"/>
        <v>0</v>
      </c>
      <c r="T49" s="33">
        <f t="shared" si="16"/>
        <v>0</v>
      </c>
      <c r="U49" s="33">
        <f t="shared" si="10"/>
        <v>0</v>
      </c>
      <c r="V49" s="34">
        <f t="shared" si="17"/>
        <v>0</v>
      </c>
      <c r="W49" s="35">
        <f t="shared" si="11"/>
        <v>0</v>
      </c>
      <c r="X49" s="90">
        <v>0.02564102564102564</v>
      </c>
      <c r="Y49" s="91">
        <v>0</v>
      </c>
      <c r="Z49" s="148">
        <v>0.008852459016393442</v>
      </c>
      <c r="AA49" s="149">
        <v>0.012824728707661954</v>
      </c>
      <c r="AB49" s="150">
        <v>0.00919842312746386</v>
      </c>
    </row>
    <row r="50" spans="1:28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1">
        <v>0</v>
      </c>
      <c r="J50" s="26">
        <f t="shared" si="12"/>
        <v>0</v>
      </c>
      <c r="K50" s="80">
        <v>0</v>
      </c>
      <c r="L50" s="81">
        <v>1</v>
      </c>
      <c r="M50" s="79">
        <v>27</v>
      </c>
      <c r="N50" s="80">
        <v>47</v>
      </c>
      <c r="O50" s="136">
        <v>19</v>
      </c>
      <c r="P50" s="32">
        <f t="shared" si="13"/>
        <v>0</v>
      </c>
      <c r="Q50" s="33">
        <f t="shared" si="9"/>
        <v>0</v>
      </c>
      <c r="R50" s="33">
        <f t="shared" si="14"/>
        <v>0</v>
      </c>
      <c r="S50" s="33">
        <f t="shared" si="15"/>
        <v>0</v>
      </c>
      <c r="T50" s="33">
        <f t="shared" si="16"/>
        <v>0</v>
      </c>
      <c r="U50" s="33">
        <f t="shared" si="10"/>
        <v>0</v>
      </c>
      <c r="V50" s="34">
        <f t="shared" si="17"/>
        <v>0</v>
      </c>
      <c r="W50" s="35">
        <f t="shared" si="11"/>
        <v>0</v>
      </c>
      <c r="X50" s="33">
        <v>0</v>
      </c>
      <c r="Y50" s="34">
        <v>0.02564102564102564</v>
      </c>
      <c r="Z50" s="137">
        <v>0.00886408404464872</v>
      </c>
      <c r="AA50" s="138">
        <v>0.015440210249671484</v>
      </c>
      <c r="AB50" s="139">
        <v>0.00623564161470298</v>
      </c>
    </row>
    <row r="51" spans="1:28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1">
        <v>0</v>
      </c>
      <c r="J51" s="26">
        <f t="shared" si="12"/>
        <v>0</v>
      </c>
      <c r="K51" s="80">
        <v>0</v>
      </c>
      <c r="L51" s="81">
        <v>1</v>
      </c>
      <c r="M51" s="79">
        <v>23</v>
      </c>
      <c r="N51" s="80">
        <v>53</v>
      </c>
      <c r="O51" s="136">
        <v>30</v>
      </c>
      <c r="P51" s="32">
        <f t="shared" si="13"/>
        <v>0</v>
      </c>
      <c r="Q51" s="33">
        <f t="shared" si="9"/>
        <v>0</v>
      </c>
      <c r="R51" s="33">
        <f t="shared" si="14"/>
        <v>0</v>
      </c>
      <c r="S51" s="33">
        <f t="shared" si="15"/>
        <v>0</v>
      </c>
      <c r="T51" s="33">
        <f t="shared" si="16"/>
        <v>0</v>
      </c>
      <c r="U51" s="33">
        <f t="shared" si="10"/>
        <v>0</v>
      </c>
      <c r="V51" s="34">
        <f t="shared" si="17"/>
        <v>0</v>
      </c>
      <c r="W51" s="35">
        <f t="shared" si="11"/>
        <v>0</v>
      </c>
      <c r="X51" s="33">
        <v>0</v>
      </c>
      <c r="Y51" s="34">
        <v>0.02564102564102564</v>
      </c>
      <c r="Z51" s="137">
        <v>0.0075385119632907244</v>
      </c>
      <c r="AA51" s="138">
        <v>0.017422748191978962</v>
      </c>
      <c r="AB51" s="139">
        <v>0.00985545335085413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1</v>
      </c>
      <c r="G52" s="83">
        <v>0</v>
      </c>
      <c r="H52" s="83">
        <v>0</v>
      </c>
      <c r="I52" s="84">
        <v>0</v>
      </c>
      <c r="J52" s="26">
        <f t="shared" si="12"/>
        <v>1</v>
      </c>
      <c r="K52" s="83">
        <v>0</v>
      </c>
      <c r="L52" s="84">
        <v>0</v>
      </c>
      <c r="M52" s="82">
        <v>22</v>
      </c>
      <c r="N52" s="83">
        <v>51</v>
      </c>
      <c r="O52" s="141">
        <v>23</v>
      </c>
      <c r="P52" s="32">
        <f t="shared" si="13"/>
        <v>0</v>
      </c>
      <c r="Q52" s="33">
        <f t="shared" si="9"/>
        <v>0</v>
      </c>
      <c r="R52" s="33">
        <f t="shared" si="14"/>
        <v>0</v>
      </c>
      <c r="S52" s="33">
        <f t="shared" si="15"/>
        <v>0.09090909090909091</v>
      </c>
      <c r="T52" s="33">
        <f t="shared" si="16"/>
        <v>0</v>
      </c>
      <c r="U52" s="33">
        <f t="shared" si="10"/>
        <v>0</v>
      </c>
      <c r="V52" s="34">
        <f t="shared" si="17"/>
        <v>0</v>
      </c>
      <c r="W52" s="35">
        <f t="shared" si="11"/>
        <v>0.02702702702702703</v>
      </c>
      <c r="X52" s="47">
        <v>0</v>
      </c>
      <c r="Y52" s="48">
        <v>0</v>
      </c>
      <c r="Z52" s="142">
        <v>0.007203667321545514</v>
      </c>
      <c r="AA52" s="143">
        <v>0.016770799079250248</v>
      </c>
      <c r="AB52" s="144">
        <v>0.00754593175853018</v>
      </c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2</v>
      </c>
      <c r="G53" s="87">
        <v>0</v>
      </c>
      <c r="H53" s="87">
        <v>0</v>
      </c>
      <c r="I53" s="88">
        <v>0</v>
      </c>
      <c r="J53" s="223">
        <f t="shared" si="12"/>
        <v>2</v>
      </c>
      <c r="K53" s="87">
        <v>0</v>
      </c>
      <c r="L53" s="88">
        <v>0</v>
      </c>
      <c r="M53" s="86">
        <v>29</v>
      </c>
      <c r="N53" s="87">
        <v>61</v>
      </c>
      <c r="O53" s="147">
        <v>30</v>
      </c>
      <c r="P53" s="89">
        <f t="shared" si="13"/>
        <v>0</v>
      </c>
      <c r="Q53" s="90">
        <f t="shared" si="9"/>
        <v>0</v>
      </c>
      <c r="R53" s="90">
        <f t="shared" si="14"/>
        <v>0</v>
      </c>
      <c r="S53" s="90">
        <f t="shared" si="15"/>
        <v>0.18181818181818182</v>
      </c>
      <c r="T53" s="90">
        <f t="shared" si="16"/>
        <v>0</v>
      </c>
      <c r="U53" s="90">
        <f t="shared" si="10"/>
        <v>0</v>
      </c>
      <c r="V53" s="227">
        <f t="shared" si="17"/>
        <v>0</v>
      </c>
      <c r="W53" s="92">
        <f t="shared" si="11"/>
        <v>0.05405405405405406</v>
      </c>
      <c r="X53" s="90">
        <v>0</v>
      </c>
      <c r="Y53" s="91">
        <v>0</v>
      </c>
      <c r="Z53" s="148">
        <v>0.00950508030154048</v>
      </c>
      <c r="AA53" s="138">
        <v>0.020039421813403416</v>
      </c>
      <c r="AB53" s="139">
        <v>0.00984251968503936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1">
        <v>0</v>
      </c>
      <c r="J54" s="26">
        <f t="shared" si="12"/>
        <v>0</v>
      </c>
      <c r="K54" s="80">
        <v>0</v>
      </c>
      <c r="L54" s="81">
        <v>0</v>
      </c>
      <c r="M54" s="79">
        <v>19</v>
      </c>
      <c r="N54" s="80">
        <v>47</v>
      </c>
      <c r="O54" s="136">
        <v>19</v>
      </c>
      <c r="P54" s="32">
        <f t="shared" si="13"/>
        <v>0</v>
      </c>
      <c r="Q54" s="33">
        <f t="shared" si="9"/>
        <v>0</v>
      </c>
      <c r="R54" s="33">
        <f t="shared" si="14"/>
        <v>0</v>
      </c>
      <c r="S54" s="33">
        <f t="shared" si="15"/>
        <v>0</v>
      </c>
      <c r="T54" s="33">
        <f t="shared" si="16"/>
        <v>0</v>
      </c>
      <c r="U54" s="33">
        <f t="shared" si="10"/>
        <v>0</v>
      </c>
      <c r="V54" s="34">
        <f t="shared" si="17"/>
        <v>0</v>
      </c>
      <c r="W54" s="35">
        <f t="shared" si="11"/>
        <v>0</v>
      </c>
      <c r="X54" s="33">
        <v>0</v>
      </c>
      <c r="Y54" s="34">
        <v>0</v>
      </c>
      <c r="Z54" s="137">
        <v>0.006229508196721312</v>
      </c>
      <c r="AA54" s="138">
        <v>0.015430072225869994</v>
      </c>
      <c r="AB54" s="139">
        <v>0.0062376887721602</v>
      </c>
    </row>
    <row r="55" spans="1:28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1</v>
      </c>
      <c r="J55" s="26">
        <f t="shared" si="12"/>
        <v>1</v>
      </c>
      <c r="K55" s="80">
        <v>0</v>
      </c>
      <c r="L55" s="81">
        <v>0</v>
      </c>
      <c r="M55" s="79">
        <v>22</v>
      </c>
      <c r="N55" s="80">
        <v>49</v>
      </c>
      <c r="O55" s="136">
        <v>32</v>
      </c>
      <c r="P55" s="32">
        <f t="shared" si="13"/>
        <v>0</v>
      </c>
      <c r="Q55" s="33">
        <f t="shared" si="9"/>
        <v>0</v>
      </c>
      <c r="R55" s="33">
        <f t="shared" si="14"/>
        <v>0</v>
      </c>
      <c r="S55" s="33">
        <f t="shared" si="15"/>
        <v>0</v>
      </c>
      <c r="T55" s="33">
        <f t="shared" si="16"/>
        <v>0</v>
      </c>
      <c r="U55" s="33">
        <f t="shared" si="10"/>
        <v>0</v>
      </c>
      <c r="V55" s="34">
        <f t="shared" si="17"/>
        <v>0.25</v>
      </c>
      <c r="W55" s="35">
        <f t="shared" si="11"/>
        <v>0.02702702702702703</v>
      </c>
      <c r="X55" s="33">
        <v>0</v>
      </c>
      <c r="Y55" s="34">
        <v>0</v>
      </c>
      <c r="Z55" s="137">
        <v>0.00722495894909688</v>
      </c>
      <c r="AA55" s="138">
        <v>0.01607084289931125</v>
      </c>
      <c r="AB55" s="139">
        <v>0.0105159382188629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1">
        <v>1</v>
      </c>
      <c r="J56" s="26">
        <f t="shared" si="12"/>
        <v>1</v>
      </c>
      <c r="K56" s="80">
        <v>0</v>
      </c>
      <c r="L56" s="81">
        <v>0</v>
      </c>
      <c r="M56" s="79">
        <v>23</v>
      </c>
      <c r="N56" s="80">
        <v>56</v>
      </c>
      <c r="O56" s="136">
        <v>23</v>
      </c>
      <c r="P56" s="32">
        <f t="shared" si="13"/>
        <v>0</v>
      </c>
      <c r="Q56" s="33">
        <f t="shared" si="9"/>
        <v>0</v>
      </c>
      <c r="R56" s="33">
        <f t="shared" si="14"/>
        <v>0</v>
      </c>
      <c r="S56" s="33">
        <f t="shared" si="15"/>
        <v>0</v>
      </c>
      <c r="T56" s="33">
        <f t="shared" si="16"/>
        <v>0</v>
      </c>
      <c r="U56" s="33">
        <f t="shared" si="10"/>
        <v>0</v>
      </c>
      <c r="V56" s="34">
        <f t="shared" si="17"/>
        <v>0.25</v>
      </c>
      <c r="W56" s="35">
        <f t="shared" si="11"/>
        <v>0.02702702702702703</v>
      </c>
      <c r="X56" s="33">
        <v>0</v>
      </c>
      <c r="Y56" s="34">
        <v>0</v>
      </c>
      <c r="Z56" s="137">
        <v>0.007633587786259542</v>
      </c>
      <c r="AA56" s="138">
        <v>0.018408941485864562</v>
      </c>
      <c r="AB56" s="139">
        <v>0.00756081525312294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0</v>
      </c>
      <c r="L57" s="236"/>
      <c r="M57" s="255"/>
      <c r="N57" s="254">
        <v>35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</v>
      </c>
      <c r="Y57" s="236"/>
      <c r="Z57" s="261"/>
      <c r="AA57" s="138">
        <v>0.01155115511551155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0</v>
      </c>
      <c r="D58" s="94">
        <f t="shared" si="18"/>
        <v>1</v>
      </c>
      <c r="E58" s="94">
        <f t="shared" si="18"/>
        <v>3</v>
      </c>
      <c r="F58" s="94">
        <f t="shared" si="18"/>
        <v>7</v>
      </c>
      <c r="G58" s="94">
        <f t="shared" si="18"/>
        <v>0</v>
      </c>
      <c r="H58" s="94">
        <f t="shared" si="18"/>
        <v>1</v>
      </c>
      <c r="I58" s="95">
        <f t="shared" si="18"/>
        <v>2</v>
      </c>
      <c r="J58" s="224">
        <f>SUM(C58:I58)</f>
        <v>14</v>
      </c>
      <c r="K58" s="94">
        <v>4</v>
      </c>
      <c r="L58" s="95">
        <v>5</v>
      </c>
      <c r="M58" s="93">
        <f>SUM(M5:M57)</f>
        <v>1372</v>
      </c>
      <c r="N58" s="94">
        <v>2205</v>
      </c>
      <c r="O58" s="152">
        <v>1544</v>
      </c>
      <c r="P58" s="99">
        <f>C58/3</f>
        <v>0</v>
      </c>
      <c r="Q58" s="100">
        <f>(SUM(D5:D17)/7)+(SUM(D18:D56)/6)</f>
        <v>0.16666666666666666</v>
      </c>
      <c r="R58" s="100">
        <f>E58/5</f>
        <v>0.6</v>
      </c>
      <c r="S58" s="100">
        <f>F58/11</f>
        <v>0.6363636363636364</v>
      </c>
      <c r="T58" s="100">
        <f>G58/4</f>
        <v>0</v>
      </c>
      <c r="U58" s="100">
        <f>(SUM(H5:H17)/5)+(SUM(H18:H56)/4)</f>
        <v>0.25</v>
      </c>
      <c r="V58" s="153">
        <f>I58/4</f>
        <v>0.5</v>
      </c>
      <c r="W58" s="225">
        <f>(SUM(J5:J17)/39)+(SUM(J18:J56)/37)</f>
        <v>0.3700623700623701</v>
      </c>
      <c r="X58" s="100">
        <v>0.10256410256410256</v>
      </c>
      <c r="Y58" s="101">
        <v>0.1282051282051282</v>
      </c>
      <c r="Z58" s="102">
        <f>SUM(Z5:Z57)</f>
        <v>0.4504689709038051</v>
      </c>
      <c r="AA58" s="100">
        <v>0.7252472124577283</v>
      </c>
      <c r="AB58" s="153">
        <v>0.50772772114436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83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 aca="true" t="shared" si="0" ref="J5:J36">SUM(C5:I5)</f>
        <v>0</v>
      </c>
      <c r="K5" s="13">
        <v>0</v>
      </c>
      <c r="L5" s="14">
        <v>0</v>
      </c>
      <c r="M5" s="75">
        <v>14</v>
      </c>
      <c r="N5" s="76">
        <v>25</v>
      </c>
      <c r="O5" s="131">
        <v>11</v>
      </c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0</v>
      </c>
      <c r="S5" s="19">
        <f aca="true" t="shared" si="4" ref="S5:S36">F5/11</f>
        <v>0</v>
      </c>
      <c r="T5" s="19">
        <f aca="true" t="shared" si="5" ref="T5:T36">G5/4</f>
        <v>0</v>
      </c>
      <c r="U5" s="19">
        <f aca="true" t="shared" si="6" ref="U5:U17">H5/5</f>
        <v>0</v>
      </c>
      <c r="V5" s="20">
        <f aca="true" t="shared" si="7" ref="V5:V36">I5/4</f>
        <v>0</v>
      </c>
      <c r="W5" s="21">
        <f aca="true" t="shared" si="8" ref="W5:W17">J5/39</f>
        <v>0</v>
      </c>
      <c r="X5" s="19">
        <v>0</v>
      </c>
      <c r="Y5" s="20">
        <v>0</v>
      </c>
      <c r="Z5" s="132">
        <v>0.0046022353714661405</v>
      </c>
      <c r="AA5" s="133">
        <v>0.00844880027036161</v>
      </c>
      <c r="AB5" s="134">
        <v>0.00373260943332202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t="shared" si="0"/>
        <v>0</v>
      </c>
      <c r="K6" s="27">
        <v>0</v>
      </c>
      <c r="L6" s="28">
        <v>0</v>
      </c>
      <c r="M6" s="79">
        <v>10</v>
      </c>
      <c r="N6" s="80">
        <v>33</v>
      </c>
      <c r="O6" s="136">
        <v>28</v>
      </c>
      <c r="P6" s="32">
        <f t="shared" si="1"/>
        <v>0</v>
      </c>
      <c r="Q6" s="33">
        <f t="shared" si="2"/>
        <v>0</v>
      </c>
      <c r="R6" s="33">
        <f t="shared" si="3"/>
        <v>0</v>
      </c>
      <c r="S6" s="33">
        <f t="shared" si="4"/>
        <v>0</v>
      </c>
      <c r="T6" s="33">
        <f t="shared" si="5"/>
        <v>0</v>
      </c>
      <c r="U6" s="33">
        <f t="shared" si="6"/>
        <v>0</v>
      </c>
      <c r="V6" s="34">
        <f t="shared" si="7"/>
        <v>0</v>
      </c>
      <c r="W6" s="35">
        <f t="shared" si="8"/>
        <v>0</v>
      </c>
      <c r="X6" s="33">
        <v>0</v>
      </c>
      <c r="Y6" s="34">
        <v>0</v>
      </c>
      <c r="Z6" s="137">
        <v>0.0032808398950131233</v>
      </c>
      <c r="AA6" s="138">
        <v>0.010938017898574744</v>
      </c>
      <c r="AB6" s="139">
        <v>0.0092135570911484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0</v>
      </c>
      <c r="K7" s="27">
        <v>0</v>
      </c>
      <c r="L7" s="28">
        <v>0</v>
      </c>
      <c r="M7" s="79">
        <v>11</v>
      </c>
      <c r="N7" s="80">
        <v>27</v>
      </c>
      <c r="O7" s="136">
        <v>22</v>
      </c>
      <c r="P7" s="32">
        <f t="shared" si="1"/>
        <v>0</v>
      </c>
      <c r="Q7" s="33">
        <f t="shared" si="2"/>
        <v>0</v>
      </c>
      <c r="R7" s="33">
        <f t="shared" si="3"/>
        <v>0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</v>
      </c>
      <c r="X7" s="33">
        <v>0</v>
      </c>
      <c r="Y7" s="34">
        <v>0</v>
      </c>
      <c r="Z7" s="137">
        <v>0.0036065573770491803</v>
      </c>
      <c r="AA7" s="138">
        <v>0.008896210873146623</v>
      </c>
      <c r="AB7" s="139">
        <v>0.0072463768115942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0"/>
        <v>0</v>
      </c>
      <c r="K8" s="27">
        <v>0</v>
      </c>
      <c r="L8" s="28">
        <v>0</v>
      </c>
      <c r="M8" s="79">
        <v>17</v>
      </c>
      <c r="N8" s="80">
        <v>32</v>
      </c>
      <c r="O8" s="136">
        <v>36</v>
      </c>
      <c r="P8" s="32">
        <f t="shared" si="1"/>
        <v>0</v>
      </c>
      <c r="Q8" s="33">
        <f t="shared" si="2"/>
        <v>0</v>
      </c>
      <c r="R8" s="33">
        <f t="shared" si="3"/>
        <v>0</v>
      </c>
      <c r="S8" s="33">
        <f t="shared" si="4"/>
        <v>0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</v>
      </c>
      <c r="X8" s="33">
        <v>0</v>
      </c>
      <c r="Y8" s="34">
        <v>0</v>
      </c>
      <c r="Z8" s="137">
        <v>0.005571943625040971</v>
      </c>
      <c r="AA8" s="138">
        <v>0.010529779532741033</v>
      </c>
      <c r="AB8" s="139">
        <v>0.0118071498852082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26">
        <f t="shared" si="0"/>
        <v>0</v>
      </c>
      <c r="K9" s="41">
        <v>0</v>
      </c>
      <c r="L9" s="42">
        <v>0</v>
      </c>
      <c r="M9" s="82">
        <v>16</v>
      </c>
      <c r="N9" s="83">
        <v>59</v>
      </c>
      <c r="O9" s="141">
        <v>45</v>
      </c>
      <c r="P9" s="32">
        <f t="shared" si="1"/>
        <v>0</v>
      </c>
      <c r="Q9" s="33">
        <f t="shared" si="2"/>
        <v>0</v>
      </c>
      <c r="R9" s="33">
        <f t="shared" si="3"/>
        <v>0</v>
      </c>
      <c r="S9" s="33">
        <f t="shared" si="4"/>
        <v>0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</v>
      </c>
      <c r="X9" s="47">
        <v>0</v>
      </c>
      <c r="Y9" s="48">
        <v>0</v>
      </c>
      <c r="Z9" s="142">
        <v>0.005247622171203673</v>
      </c>
      <c r="AA9" s="143">
        <v>0.01941428101349128</v>
      </c>
      <c r="AB9" s="144">
        <v>0.0147734734077478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23">
        <f t="shared" si="0"/>
        <v>0</v>
      </c>
      <c r="K10" s="30">
        <v>0</v>
      </c>
      <c r="L10" s="54">
        <v>0</v>
      </c>
      <c r="M10" s="29">
        <v>14</v>
      </c>
      <c r="N10" s="30">
        <v>65</v>
      </c>
      <c r="O10" s="31">
        <v>23</v>
      </c>
      <c r="P10" s="89">
        <f t="shared" si="1"/>
        <v>0</v>
      </c>
      <c r="Q10" s="90">
        <f t="shared" si="2"/>
        <v>0</v>
      </c>
      <c r="R10" s="90">
        <f t="shared" si="3"/>
        <v>0</v>
      </c>
      <c r="S10" s="90">
        <f t="shared" si="4"/>
        <v>0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</v>
      </c>
      <c r="X10" s="55">
        <v>0</v>
      </c>
      <c r="Y10" s="56">
        <v>0</v>
      </c>
      <c r="Z10" s="36">
        <v>0.004594683295044306</v>
      </c>
      <c r="AA10" s="58">
        <v>0.021374547846103254</v>
      </c>
      <c r="AB10" s="59">
        <v>0.00755336617405583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0"/>
        <v>0</v>
      </c>
      <c r="K11" s="30">
        <v>0</v>
      </c>
      <c r="L11" s="54">
        <v>0</v>
      </c>
      <c r="M11" s="29">
        <v>23</v>
      </c>
      <c r="N11" s="30">
        <v>65</v>
      </c>
      <c r="O11" s="31">
        <v>57</v>
      </c>
      <c r="P11" s="32">
        <f t="shared" si="1"/>
        <v>0</v>
      </c>
      <c r="Q11" s="33">
        <f t="shared" si="2"/>
        <v>0</v>
      </c>
      <c r="R11" s="33">
        <f t="shared" si="3"/>
        <v>0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</v>
      </c>
      <c r="X11" s="55">
        <v>0</v>
      </c>
      <c r="Y11" s="56">
        <v>0</v>
      </c>
      <c r="Z11" s="36">
        <v>0.0075385119632907244</v>
      </c>
      <c r="AA11" s="37">
        <v>0.021360499507065395</v>
      </c>
      <c r="AB11" s="38">
        <v>0.0187069248441089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f t="shared" si="0"/>
        <v>0</v>
      </c>
      <c r="K12" s="30">
        <v>0</v>
      </c>
      <c r="L12" s="54">
        <v>0</v>
      </c>
      <c r="M12" s="29">
        <v>20</v>
      </c>
      <c r="N12" s="30">
        <v>110</v>
      </c>
      <c r="O12" s="31">
        <v>37</v>
      </c>
      <c r="P12" s="32">
        <f t="shared" si="1"/>
        <v>0</v>
      </c>
      <c r="Q12" s="33">
        <f t="shared" si="2"/>
        <v>0</v>
      </c>
      <c r="R12" s="33">
        <f t="shared" si="3"/>
        <v>0</v>
      </c>
      <c r="S12" s="33">
        <f t="shared" si="4"/>
        <v>0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</v>
      </c>
      <c r="X12" s="55">
        <v>0</v>
      </c>
      <c r="Y12" s="56">
        <v>0</v>
      </c>
      <c r="Z12" s="36">
        <v>0.00655307994757536</v>
      </c>
      <c r="AA12" s="37">
        <v>0.03614853762734144</v>
      </c>
      <c r="AB12" s="38">
        <v>0.0121311475409836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0"/>
        <v>0</v>
      </c>
      <c r="K13" s="44">
        <v>0</v>
      </c>
      <c r="L13" s="62">
        <v>0</v>
      </c>
      <c r="M13" s="43">
        <v>16</v>
      </c>
      <c r="N13" s="44">
        <v>93</v>
      </c>
      <c r="O13" s="45">
        <v>50</v>
      </c>
      <c r="P13" s="46">
        <f t="shared" si="1"/>
        <v>0</v>
      </c>
      <c r="Q13" s="47">
        <f t="shared" si="2"/>
        <v>0</v>
      </c>
      <c r="R13" s="47">
        <f t="shared" si="3"/>
        <v>0</v>
      </c>
      <c r="S13" s="47">
        <f t="shared" si="4"/>
        <v>0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</v>
      </c>
      <c r="X13" s="63">
        <v>0</v>
      </c>
      <c r="Y13" s="64">
        <v>0</v>
      </c>
      <c r="Z13" s="50">
        <v>0.005244182235332678</v>
      </c>
      <c r="AA13" s="51">
        <v>0.03056194544857049</v>
      </c>
      <c r="AB13" s="52">
        <v>0.0164257555847569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1</v>
      </c>
      <c r="G14" s="68">
        <v>0</v>
      </c>
      <c r="H14" s="68">
        <v>0</v>
      </c>
      <c r="I14" s="69">
        <v>0</v>
      </c>
      <c r="J14" s="26">
        <f t="shared" si="0"/>
        <v>1</v>
      </c>
      <c r="K14" s="68">
        <v>0</v>
      </c>
      <c r="L14" s="69">
        <v>0</v>
      </c>
      <c r="M14" s="67">
        <v>33</v>
      </c>
      <c r="N14" s="68">
        <v>116</v>
      </c>
      <c r="O14" s="70">
        <v>52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0.09090909090909091</v>
      </c>
      <c r="T14" s="33">
        <f t="shared" si="5"/>
        <v>0</v>
      </c>
      <c r="U14" s="33">
        <f t="shared" si="6"/>
        <v>0</v>
      </c>
      <c r="V14" s="34">
        <f t="shared" si="7"/>
        <v>0</v>
      </c>
      <c r="W14" s="35">
        <f t="shared" si="8"/>
        <v>0.02564102564102564</v>
      </c>
      <c r="X14" s="71">
        <v>0</v>
      </c>
      <c r="Y14" s="72">
        <v>0</v>
      </c>
      <c r="Z14" s="74">
        <v>0.010816125860373648</v>
      </c>
      <c r="AA14" s="37">
        <v>0.038157894736842106</v>
      </c>
      <c r="AB14" s="38">
        <v>0.0170771756978653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0"/>
        <v>0</v>
      </c>
      <c r="K15" s="30">
        <v>0</v>
      </c>
      <c r="L15" s="54">
        <v>0</v>
      </c>
      <c r="M15" s="29">
        <v>17</v>
      </c>
      <c r="N15" s="30">
        <v>117</v>
      </c>
      <c r="O15" s="31">
        <v>88</v>
      </c>
      <c r="P15" s="32">
        <f t="shared" si="1"/>
        <v>0</v>
      </c>
      <c r="Q15" s="33">
        <f t="shared" si="2"/>
        <v>0</v>
      </c>
      <c r="R15" s="33">
        <f t="shared" si="3"/>
        <v>0</v>
      </c>
      <c r="S15" s="33">
        <f t="shared" si="4"/>
        <v>0</v>
      </c>
      <c r="T15" s="33">
        <f t="shared" si="5"/>
        <v>0</v>
      </c>
      <c r="U15" s="33">
        <f t="shared" si="6"/>
        <v>0</v>
      </c>
      <c r="V15" s="34">
        <f t="shared" si="7"/>
        <v>0</v>
      </c>
      <c r="W15" s="35">
        <f t="shared" si="8"/>
        <v>0</v>
      </c>
      <c r="X15" s="55">
        <v>0</v>
      </c>
      <c r="Y15" s="56">
        <v>0</v>
      </c>
      <c r="Z15" s="36">
        <v>0.005581089954038083</v>
      </c>
      <c r="AA15" s="37">
        <v>0.03844889911271771</v>
      </c>
      <c r="AB15" s="38">
        <v>0.0288713910761154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0"/>
        <v>0</v>
      </c>
      <c r="K16" s="30">
        <v>0</v>
      </c>
      <c r="L16" s="54">
        <v>0</v>
      </c>
      <c r="M16" s="29">
        <v>12</v>
      </c>
      <c r="N16" s="30">
        <v>150</v>
      </c>
      <c r="O16" s="31">
        <v>63</v>
      </c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</v>
      </c>
      <c r="T16" s="33">
        <f t="shared" si="5"/>
        <v>0</v>
      </c>
      <c r="U16" s="33">
        <f t="shared" si="6"/>
        <v>0</v>
      </c>
      <c r="V16" s="34">
        <f t="shared" si="7"/>
        <v>0</v>
      </c>
      <c r="W16" s="35">
        <f t="shared" si="8"/>
        <v>0</v>
      </c>
      <c r="X16" s="55">
        <v>0</v>
      </c>
      <c r="Y16" s="56">
        <v>0</v>
      </c>
      <c r="Z16" s="36">
        <v>0.003935716628402755</v>
      </c>
      <c r="AA16" s="37">
        <v>0.049342105263157895</v>
      </c>
      <c r="AB16" s="38">
        <v>0.0206625122991144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0"/>
        <v>0</v>
      </c>
      <c r="K17" s="30">
        <v>0</v>
      </c>
      <c r="L17" s="54">
        <v>1</v>
      </c>
      <c r="M17" s="29">
        <v>18</v>
      </c>
      <c r="N17" s="30">
        <v>194</v>
      </c>
      <c r="O17" s="31">
        <v>93</v>
      </c>
      <c r="P17" s="32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</v>
      </c>
      <c r="X17" s="55">
        <v>0</v>
      </c>
      <c r="Y17" s="56">
        <v>0.02564102564102564</v>
      </c>
      <c r="Z17" s="36">
        <v>0.005915215248110417</v>
      </c>
      <c r="AA17" s="37">
        <v>0.06379480434067741</v>
      </c>
      <c r="AB17" s="38">
        <v>0.030511811023622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8">
        <v>0</v>
      </c>
      <c r="J18" s="223">
        <f t="shared" si="0"/>
        <v>0</v>
      </c>
      <c r="K18" s="87">
        <v>0</v>
      </c>
      <c r="L18" s="88">
        <v>0</v>
      </c>
      <c r="M18" s="86">
        <v>18</v>
      </c>
      <c r="N18" s="87">
        <v>183</v>
      </c>
      <c r="O18" s="147">
        <v>108</v>
      </c>
      <c r="P18" s="89">
        <f t="shared" si="1"/>
        <v>0</v>
      </c>
      <c r="Q18" s="90">
        <f aca="true" t="shared" si="9" ref="Q18:Q56">D18/6</f>
        <v>0</v>
      </c>
      <c r="R18" s="90">
        <f t="shared" si="3"/>
        <v>0</v>
      </c>
      <c r="S18" s="90">
        <f t="shared" si="4"/>
        <v>0</v>
      </c>
      <c r="T18" s="90">
        <f t="shared" si="5"/>
        <v>0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</v>
      </c>
      <c r="X18" s="90">
        <v>0</v>
      </c>
      <c r="Y18" s="91">
        <v>0</v>
      </c>
      <c r="Z18" s="148">
        <v>0.005913272010512484</v>
      </c>
      <c r="AA18" s="149">
        <v>0.0601577909270217</v>
      </c>
      <c r="AB18" s="150">
        <v>0.0354679802955665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1">
        <v>0</v>
      </c>
      <c r="J19" s="26">
        <f t="shared" si="0"/>
        <v>0</v>
      </c>
      <c r="K19" s="80">
        <v>0</v>
      </c>
      <c r="L19" s="81">
        <v>0</v>
      </c>
      <c r="M19" s="79">
        <v>14</v>
      </c>
      <c r="N19" s="80">
        <v>189</v>
      </c>
      <c r="O19" s="136">
        <v>88</v>
      </c>
      <c r="P19" s="32">
        <f t="shared" si="1"/>
        <v>0</v>
      </c>
      <c r="Q19" s="33">
        <f t="shared" si="9"/>
        <v>0</v>
      </c>
      <c r="R19" s="33">
        <f t="shared" si="3"/>
        <v>0</v>
      </c>
      <c r="S19" s="33">
        <f t="shared" si="4"/>
        <v>0</v>
      </c>
      <c r="T19" s="33">
        <f t="shared" si="5"/>
        <v>0</v>
      </c>
      <c r="U19" s="33">
        <f t="shared" si="10"/>
        <v>0</v>
      </c>
      <c r="V19" s="228">
        <f t="shared" si="7"/>
        <v>0</v>
      </c>
      <c r="W19" s="35">
        <f t="shared" si="11"/>
        <v>0</v>
      </c>
      <c r="X19" s="33">
        <v>0</v>
      </c>
      <c r="Y19" s="34">
        <v>0</v>
      </c>
      <c r="Z19" s="137">
        <v>0.004594683295044306</v>
      </c>
      <c r="AA19" s="138">
        <v>0.0621301775147929</v>
      </c>
      <c r="AB19" s="139">
        <v>0.0288713910761154</v>
      </c>
    </row>
    <row r="20" spans="1:28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1">
        <v>0</v>
      </c>
      <c r="J20" s="26">
        <f t="shared" si="0"/>
        <v>0</v>
      </c>
      <c r="K20" s="80">
        <v>0</v>
      </c>
      <c r="L20" s="81">
        <v>1</v>
      </c>
      <c r="M20" s="79">
        <v>26</v>
      </c>
      <c r="N20" s="80">
        <v>232</v>
      </c>
      <c r="O20" s="136">
        <v>131</v>
      </c>
      <c r="P20" s="32">
        <f t="shared" si="1"/>
        <v>0</v>
      </c>
      <c r="Q20" s="33">
        <f t="shared" si="9"/>
        <v>0</v>
      </c>
      <c r="R20" s="33">
        <f t="shared" si="3"/>
        <v>0</v>
      </c>
      <c r="S20" s="33">
        <f t="shared" si="4"/>
        <v>0</v>
      </c>
      <c r="T20" s="33">
        <f t="shared" si="5"/>
        <v>0</v>
      </c>
      <c r="U20" s="33">
        <f t="shared" si="10"/>
        <v>0</v>
      </c>
      <c r="V20" s="228">
        <f t="shared" si="7"/>
        <v>0</v>
      </c>
      <c r="W20" s="35">
        <f t="shared" si="11"/>
        <v>0</v>
      </c>
      <c r="X20" s="33">
        <v>0</v>
      </c>
      <c r="Y20" s="34">
        <v>0.02564102564102564</v>
      </c>
      <c r="Z20" s="137">
        <v>0.008547008547008548</v>
      </c>
      <c r="AA20" s="138">
        <v>0.0762656147271532</v>
      </c>
      <c r="AB20" s="139">
        <v>0.0430072225869993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1">
        <v>0</v>
      </c>
      <c r="J21" s="26">
        <f t="shared" si="0"/>
        <v>0</v>
      </c>
      <c r="K21" s="80">
        <v>0</v>
      </c>
      <c r="L21" s="81">
        <v>0</v>
      </c>
      <c r="M21" s="79">
        <v>21</v>
      </c>
      <c r="N21" s="80">
        <v>203</v>
      </c>
      <c r="O21" s="136">
        <v>111</v>
      </c>
      <c r="P21" s="32">
        <f t="shared" si="1"/>
        <v>0</v>
      </c>
      <c r="Q21" s="33">
        <f t="shared" si="9"/>
        <v>0</v>
      </c>
      <c r="R21" s="33">
        <f t="shared" si="3"/>
        <v>0</v>
      </c>
      <c r="S21" s="33">
        <f t="shared" si="4"/>
        <v>0</v>
      </c>
      <c r="T21" s="33">
        <f t="shared" si="5"/>
        <v>0</v>
      </c>
      <c r="U21" s="33">
        <f t="shared" si="10"/>
        <v>0</v>
      </c>
      <c r="V21" s="228">
        <f t="shared" si="7"/>
        <v>0</v>
      </c>
      <c r="W21" s="35">
        <f t="shared" si="11"/>
        <v>0</v>
      </c>
      <c r="X21" s="33">
        <v>0</v>
      </c>
      <c r="Y21" s="34">
        <v>0</v>
      </c>
      <c r="Z21" s="137">
        <v>0.006923837784371909</v>
      </c>
      <c r="AA21" s="138">
        <v>0.06673241288625904</v>
      </c>
      <c r="AB21" s="139">
        <v>0.0364891518737672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4">
        <v>0</v>
      </c>
      <c r="J22" s="40">
        <f t="shared" si="0"/>
        <v>0</v>
      </c>
      <c r="K22" s="83">
        <v>0</v>
      </c>
      <c r="L22" s="84">
        <v>0</v>
      </c>
      <c r="M22" s="82">
        <v>17</v>
      </c>
      <c r="N22" s="83">
        <v>218</v>
      </c>
      <c r="O22" s="141">
        <v>97</v>
      </c>
      <c r="P22" s="46">
        <f t="shared" si="1"/>
        <v>0</v>
      </c>
      <c r="Q22" s="47">
        <f t="shared" si="9"/>
        <v>0</v>
      </c>
      <c r="R22" s="47">
        <f t="shared" si="3"/>
        <v>0</v>
      </c>
      <c r="S22" s="47">
        <f t="shared" si="4"/>
        <v>0</v>
      </c>
      <c r="T22" s="47">
        <f t="shared" si="5"/>
        <v>0</v>
      </c>
      <c r="U22" s="47">
        <f t="shared" si="10"/>
        <v>0</v>
      </c>
      <c r="V22" s="229">
        <f t="shared" si="7"/>
        <v>0</v>
      </c>
      <c r="W22" s="49">
        <f t="shared" si="11"/>
        <v>0</v>
      </c>
      <c r="X22" s="47">
        <v>0</v>
      </c>
      <c r="Y22" s="48">
        <v>0</v>
      </c>
      <c r="Z22" s="142">
        <v>0.005588428665351742</v>
      </c>
      <c r="AA22" s="143">
        <v>0.07171052631578947</v>
      </c>
      <c r="AB22" s="144">
        <v>0.0319078947368421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1">
        <v>0</v>
      </c>
      <c r="J23" s="26">
        <f t="shared" si="0"/>
        <v>0</v>
      </c>
      <c r="K23" s="80">
        <v>0</v>
      </c>
      <c r="L23" s="81">
        <v>2</v>
      </c>
      <c r="M23" s="79">
        <v>21</v>
      </c>
      <c r="N23" s="80">
        <v>156</v>
      </c>
      <c r="O23" s="136">
        <v>111</v>
      </c>
      <c r="P23" s="32">
        <f t="shared" si="1"/>
        <v>0</v>
      </c>
      <c r="Q23" s="33">
        <f t="shared" si="9"/>
        <v>0</v>
      </c>
      <c r="R23" s="33">
        <f t="shared" si="3"/>
        <v>0</v>
      </c>
      <c r="S23" s="33">
        <f t="shared" si="4"/>
        <v>0</v>
      </c>
      <c r="T23" s="33">
        <f t="shared" si="5"/>
        <v>0</v>
      </c>
      <c r="U23" s="33">
        <f t="shared" si="10"/>
        <v>0</v>
      </c>
      <c r="V23" s="34">
        <f t="shared" si="7"/>
        <v>0</v>
      </c>
      <c r="W23" s="35">
        <f t="shared" si="11"/>
        <v>0</v>
      </c>
      <c r="X23" s="33">
        <v>0</v>
      </c>
      <c r="Y23" s="34">
        <v>0.05128205128205128</v>
      </c>
      <c r="Z23" s="137">
        <v>0.0068403908794788275</v>
      </c>
      <c r="AA23" s="138">
        <v>0.051130776794493606</v>
      </c>
      <c r="AB23" s="139">
        <v>0.0364053788127254</v>
      </c>
    </row>
    <row r="24" spans="1:28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1">
        <v>0</v>
      </c>
      <c r="J24" s="26">
        <f t="shared" si="0"/>
        <v>0</v>
      </c>
      <c r="K24" s="80">
        <v>1</v>
      </c>
      <c r="L24" s="81">
        <v>0</v>
      </c>
      <c r="M24" s="79">
        <v>14</v>
      </c>
      <c r="N24" s="80">
        <v>243</v>
      </c>
      <c r="O24" s="136">
        <v>107</v>
      </c>
      <c r="P24" s="32">
        <f t="shared" si="1"/>
        <v>0</v>
      </c>
      <c r="Q24" s="33">
        <f t="shared" si="9"/>
        <v>0</v>
      </c>
      <c r="R24" s="33">
        <f t="shared" si="3"/>
        <v>0</v>
      </c>
      <c r="S24" s="33">
        <f t="shared" si="4"/>
        <v>0</v>
      </c>
      <c r="T24" s="33">
        <f t="shared" si="5"/>
        <v>0</v>
      </c>
      <c r="U24" s="33">
        <f t="shared" si="10"/>
        <v>0</v>
      </c>
      <c r="V24" s="34">
        <f t="shared" si="7"/>
        <v>0</v>
      </c>
      <c r="W24" s="35">
        <f t="shared" si="11"/>
        <v>0</v>
      </c>
      <c r="X24" s="33">
        <v>0.02564102564102564</v>
      </c>
      <c r="Y24" s="34">
        <v>0</v>
      </c>
      <c r="Z24" s="137">
        <v>0.004593175853018373</v>
      </c>
      <c r="AA24" s="138">
        <v>0.07985540584949063</v>
      </c>
      <c r="AB24" s="139">
        <v>0.0351395730706075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1">
        <v>0</v>
      </c>
      <c r="J25" s="26">
        <f t="shared" si="0"/>
        <v>0</v>
      </c>
      <c r="K25" s="80">
        <v>0</v>
      </c>
      <c r="L25" s="81">
        <v>0</v>
      </c>
      <c r="M25" s="79">
        <v>18</v>
      </c>
      <c r="N25" s="80">
        <v>220</v>
      </c>
      <c r="O25" s="136">
        <v>97</v>
      </c>
      <c r="P25" s="32">
        <f t="shared" si="1"/>
        <v>0</v>
      </c>
      <c r="Q25" s="33">
        <f t="shared" si="9"/>
        <v>0</v>
      </c>
      <c r="R25" s="33">
        <f t="shared" si="3"/>
        <v>0</v>
      </c>
      <c r="S25" s="33">
        <f t="shared" si="4"/>
        <v>0</v>
      </c>
      <c r="T25" s="33">
        <f t="shared" si="5"/>
        <v>0</v>
      </c>
      <c r="U25" s="33">
        <f t="shared" si="10"/>
        <v>0</v>
      </c>
      <c r="V25" s="34">
        <f t="shared" si="7"/>
        <v>0</v>
      </c>
      <c r="W25" s="35">
        <f t="shared" si="11"/>
        <v>0</v>
      </c>
      <c r="X25" s="33">
        <v>0</v>
      </c>
      <c r="Y25" s="34">
        <v>0</v>
      </c>
      <c r="Z25" s="137">
        <v>0.005901639344262295</v>
      </c>
      <c r="AA25" s="138">
        <v>0.07234462347911871</v>
      </c>
      <c r="AB25" s="139">
        <v>0.0318241469816273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4">
        <v>0</v>
      </c>
      <c r="J26" s="26">
        <f t="shared" si="0"/>
        <v>0</v>
      </c>
      <c r="K26" s="83">
        <v>0</v>
      </c>
      <c r="L26" s="84">
        <v>0</v>
      </c>
      <c r="M26" s="82">
        <v>25</v>
      </c>
      <c r="N26" s="83">
        <v>217</v>
      </c>
      <c r="O26" s="141">
        <v>118</v>
      </c>
      <c r="P26" s="32">
        <f t="shared" si="1"/>
        <v>0</v>
      </c>
      <c r="Q26" s="33">
        <f t="shared" si="9"/>
        <v>0</v>
      </c>
      <c r="R26" s="33">
        <f t="shared" si="3"/>
        <v>0</v>
      </c>
      <c r="S26" s="33">
        <f t="shared" si="4"/>
        <v>0</v>
      </c>
      <c r="T26" s="33">
        <f t="shared" si="5"/>
        <v>0</v>
      </c>
      <c r="U26" s="33">
        <f t="shared" si="10"/>
        <v>0</v>
      </c>
      <c r="V26" s="34">
        <f t="shared" si="7"/>
        <v>0</v>
      </c>
      <c r="W26" s="35">
        <f t="shared" si="11"/>
        <v>0</v>
      </c>
      <c r="X26" s="47">
        <v>0</v>
      </c>
      <c r="Y26" s="48">
        <v>0</v>
      </c>
      <c r="Z26" s="142">
        <v>0.008199409642505739</v>
      </c>
      <c r="AA26" s="143">
        <v>0.07138157894736842</v>
      </c>
      <c r="AB26" s="144">
        <v>0.0387266163439448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8">
        <v>0</v>
      </c>
      <c r="J27" s="223">
        <f t="shared" si="0"/>
        <v>0</v>
      </c>
      <c r="K27" s="87">
        <v>0</v>
      </c>
      <c r="L27" s="88">
        <v>0</v>
      </c>
      <c r="M27" s="86">
        <v>31</v>
      </c>
      <c r="N27" s="87">
        <v>147</v>
      </c>
      <c r="O27" s="147">
        <v>87</v>
      </c>
      <c r="P27" s="89">
        <f t="shared" si="1"/>
        <v>0</v>
      </c>
      <c r="Q27" s="90">
        <f t="shared" si="9"/>
        <v>0</v>
      </c>
      <c r="R27" s="90">
        <f t="shared" si="3"/>
        <v>0</v>
      </c>
      <c r="S27" s="90">
        <f t="shared" si="4"/>
        <v>0</v>
      </c>
      <c r="T27" s="90">
        <f t="shared" si="5"/>
        <v>0</v>
      </c>
      <c r="U27" s="90">
        <f t="shared" si="10"/>
        <v>0</v>
      </c>
      <c r="V27" s="227">
        <f t="shared" si="7"/>
        <v>0</v>
      </c>
      <c r="W27" s="92">
        <f t="shared" si="11"/>
        <v>0</v>
      </c>
      <c r="X27" s="90">
        <v>0</v>
      </c>
      <c r="Y27" s="91">
        <v>0</v>
      </c>
      <c r="Z27" s="148">
        <v>0.01017394158188382</v>
      </c>
      <c r="AA27" s="138">
        <v>0.04830759119290174</v>
      </c>
      <c r="AB27" s="139">
        <v>0.028552674762061</v>
      </c>
    </row>
    <row r="28" spans="1:28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1">
        <v>0</v>
      </c>
      <c r="J28" s="26">
        <f t="shared" si="0"/>
        <v>0</v>
      </c>
      <c r="K28" s="80">
        <v>3</v>
      </c>
      <c r="L28" s="81">
        <v>0</v>
      </c>
      <c r="M28" s="79">
        <v>32</v>
      </c>
      <c r="N28" s="80">
        <v>148</v>
      </c>
      <c r="O28" s="136">
        <v>90</v>
      </c>
      <c r="P28" s="32">
        <f t="shared" si="1"/>
        <v>0</v>
      </c>
      <c r="Q28" s="33">
        <f t="shared" si="9"/>
        <v>0</v>
      </c>
      <c r="R28" s="33">
        <f t="shared" si="3"/>
        <v>0</v>
      </c>
      <c r="S28" s="33">
        <f t="shared" si="4"/>
        <v>0</v>
      </c>
      <c r="T28" s="33">
        <f t="shared" si="5"/>
        <v>0</v>
      </c>
      <c r="U28" s="33">
        <f t="shared" si="10"/>
        <v>0</v>
      </c>
      <c r="V28" s="228">
        <f t="shared" si="7"/>
        <v>0</v>
      </c>
      <c r="W28" s="35">
        <f t="shared" si="11"/>
        <v>0</v>
      </c>
      <c r="X28" s="33">
        <v>0.07692307692307693</v>
      </c>
      <c r="Y28" s="34">
        <v>0</v>
      </c>
      <c r="Z28" s="137">
        <v>0.010498687664041995</v>
      </c>
      <c r="AA28" s="138">
        <v>0.04860426929392447</v>
      </c>
      <c r="AB28" s="139">
        <v>0.0295372497538562</v>
      </c>
    </row>
    <row r="29" spans="1:28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1">
        <v>0</v>
      </c>
      <c r="J29" s="26">
        <f t="shared" si="0"/>
        <v>0</v>
      </c>
      <c r="K29" s="80">
        <v>0</v>
      </c>
      <c r="L29" s="81">
        <v>1</v>
      </c>
      <c r="M29" s="79">
        <v>31</v>
      </c>
      <c r="N29" s="80">
        <v>98</v>
      </c>
      <c r="O29" s="136">
        <v>96</v>
      </c>
      <c r="P29" s="32">
        <f t="shared" si="1"/>
        <v>0</v>
      </c>
      <c r="Q29" s="33">
        <f t="shared" si="9"/>
        <v>0</v>
      </c>
      <c r="R29" s="33">
        <f t="shared" si="3"/>
        <v>0</v>
      </c>
      <c r="S29" s="33">
        <f t="shared" si="4"/>
        <v>0</v>
      </c>
      <c r="T29" s="33">
        <f t="shared" si="5"/>
        <v>0</v>
      </c>
      <c r="U29" s="33">
        <f t="shared" si="10"/>
        <v>0</v>
      </c>
      <c r="V29" s="228">
        <f t="shared" si="7"/>
        <v>0</v>
      </c>
      <c r="W29" s="35">
        <f t="shared" si="11"/>
        <v>0</v>
      </c>
      <c r="X29" s="33">
        <v>0</v>
      </c>
      <c r="Y29" s="34">
        <v>0.02564102564102564</v>
      </c>
      <c r="Z29" s="137">
        <v>0.010170603674540682</v>
      </c>
      <c r="AA29" s="138">
        <v>0.032194480946123524</v>
      </c>
      <c r="AB29" s="139">
        <v>0.0315167432698621</v>
      </c>
    </row>
    <row r="30" spans="1:28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4">
        <v>0</v>
      </c>
      <c r="J30" s="40">
        <f t="shared" si="0"/>
        <v>0</v>
      </c>
      <c r="K30" s="83">
        <v>0</v>
      </c>
      <c r="L30" s="84">
        <v>1</v>
      </c>
      <c r="M30" s="82">
        <v>22</v>
      </c>
      <c r="N30" s="83">
        <v>105</v>
      </c>
      <c r="O30" s="141">
        <v>106</v>
      </c>
      <c r="P30" s="46">
        <f t="shared" si="1"/>
        <v>0</v>
      </c>
      <c r="Q30" s="47">
        <f t="shared" si="9"/>
        <v>0</v>
      </c>
      <c r="R30" s="47">
        <f t="shared" si="3"/>
        <v>0</v>
      </c>
      <c r="S30" s="47">
        <f t="shared" si="4"/>
        <v>0</v>
      </c>
      <c r="T30" s="47">
        <f t="shared" si="5"/>
        <v>0</v>
      </c>
      <c r="U30" s="47">
        <f t="shared" si="10"/>
        <v>0</v>
      </c>
      <c r="V30" s="229">
        <f t="shared" si="7"/>
        <v>0</v>
      </c>
      <c r="W30" s="49">
        <f t="shared" si="11"/>
        <v>0</v>
      </c>
      <c r="X30" s="47">
        <v>0</v>
      </c>
      <c r="Y30" s="48">
        <v>0.02564102564102564</v>
      </c>
      <c r="Z30" s="142">
        <v>0.007215480485405051</v>
      </c>
      <c r="AA30" s="138">
        <v>0.03452811575139757</v>
      </c>
      <c r="AB30" s="139">
        <v>0.0347769028871391</v>
      </c>
    </row>
    <row r="31" spans="1:28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8">
        <v>0</v>
      </c>
      <c r="J31" s="26">
        <f t="shared" si="0"/>
        <v>0</v>
      </c>
      <c r="K31" s="87">
        <v>0</v>
      </c>
      <c r="L31" s="88">
        <v>0</v>
      </c>
      <c r="M31" s="86">
        <v>24</v>
      </c>
      <c r="N31" s="87">
        <v>88</v>
      </c>
      <c r="O31" s="147">
        <v>86</v>
      </c>
      <c r="P31" s="32">
        <f t="shared" si="1"/>
        <v>0</v>
      </c>
      <c r="Q31" s="33">
        <f t="shared" si="9"/>
        <v>0</v>
      </c>
      <c r="R31" s="33">
        <f t="shared" si="3"/>
        <v>0</v>
      </c>
      <c r="S31" s="33">
        <f t="shared" si="4"/>
        <v>0</v>
      </c>
      <c r="T31" s="33">
        <f t="shared" si="5"/>
        <v>0</v>
      </c>
      <c r="U31" s="33">
        <f t="shared" si="10"/>
        <v>0</v>
      </c>
      <c r="V31" s="34">
        <f t="shared" si="7"/>
        <v>0</v>
      </c>
      <c r="W31" s="35">
        <f t="shared" si="11"/>
        <v>0</v>
      </c>
      <c r="X31" s="90">
        <v>0</v>
      </c>
      <c r="Y31" s="91">
        <v>0</v>
      </c>
      <c r="Z31" s="148">
        <v>0.007863695937090432</v>
      </c>
      <c r="AA31" s="149">
        <v>0.028966425279789335</v>
      </c>
      <c r="AB31" s="150">
        <v>0.0282152230971128</v>
      </c>
    </row>
    <row r="32" spans="1:28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1">
        <v>0</v>
      </c>
      <c r="J32" s="26">
        <f t="shared" si="0"/>
        <v>0</v>
      </c>
      <c r="K32" s="80">
        <v>0</v>
      </c>
      <c r="L32" s="81">
        <v>0</v>
      </c>
      <c r="M32" s="79">
        <v>37</v>
      </c>
      <c r="N32" s="80">
        <v>111</v>
      </c>
      <c r="O32" s="136">
        <v>67</v>
      </c>
      <c r="P32" s="32">
        <f t="shared" si="1"/>
        <v>0</v>
      </c>
      <c r="Q32" s="33">
        <f t="shared" si="9"/>
        <v>0</v>
      </c>
      <c r="R32" s="33">
        <f t="shared" si="3"/>
        <v>0</v>
      </c>
      <c r="S32" s="33">
        <f t="shared" si="4"/>
        <v>0</v>
      </c>
      <c r="T32" s="33">
        <f t="shared" si="5"/>
        <v>0</v>
      </c>
      <c r="U32" s="33">
        <f t="shared" si="10"/>
        <v>0</v>
      </c>
      <c r="V32" s="34">
        <f t="shared" si="7"/>
        <v>0</v>
      </c>
      <c r="W32" s="35">
        <f t="shared" si="11"/>
        <v>0</v>
      </c>
      <c r="X32" s="33">
        <v>0</v>
      </c>
      <c r="Y32" s="34">
        <v>0</v>
      </c>
      <c r="Z32" s="137">
        <v>0.012163050624589087</v>
      </c>
      <c r="AA32" s="138">
        <v>0.03653719552337064</v>
      </c>
      <c r="AB32" s="139">
        <v>0.0219816272965879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1">
        <v>0</v>
      </c>
      <c r="J33" s="26">
        <f t="shared" si="0"/>
        <v>0</v>
      </c>
      <c r="K33" s="80">
        <v>0</v>
      </c>
      <c r="L33" s="81">
        <v>0</v>
      </c>
      <c r="M33" s="79">
        <v>22</v>
      </c>
      <c r="N33" s="80">
        <v>62</v>
      </c>
      <c r="O33" s="136">
        <v>63</v>
      </c>
      <c r="P33" s="32">
        <f t="shared" si="1"/>
        <v>0</v>
      </c>
      <c r="Q33" s="33">
        <f t="shared" si="9"/>
        <v>0</v>
      </c>
      <c r="R33" s="33">
        <f t="shared" si="3"/>
        <v>0</v>
      </c>
      <c r="S33" s="33">
        <f t="shared" si="4"/>
        <v>0</v>
      </c>
      <c r="T33" s="33">
        <f t="shared" si="5"/>
        <v>0</v>
      </c>
      <c r="U33" s="33">
        <f t="shared" si="10"/>
        <v>0</v>
      </c>
      <c r="V33" s="34">
        <f t="shared" si="7"/>
        <v>0</v>
      </c>
      <c r="W33" s="35">
        <f t="shared" si="11"/>
        <v>0</v>
      </c>
      <c r="X33" s="33">
        <v>0</v>
      </c>
      <c r="Y33" s="34">
        <v>0</v>
      </c>
      <c r="Z33" s="137">
        <v>0.007210750573582432</v>
      </c>
      <c r="AA33" s="138">
        <v>0.020367936925098553</v>
      </c>
      <c r="AB33" s="139">
        <v>0.0206760748276993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1">
        <v>0</v>
      </c>
      <c r="J34" s="26">
        <f t="shared" si="0"/>
        <v>0</v>
      </c>
      <c r="K34" s="80">
        <v>0</v>
      </c>
      <c r="L34" s="81">
        <v>0</v>
      </c>
      <c r="M34" s="79">
        <v>23</v>
      </c>
      <c r="N34" s="80">
        <v>36</v>
      </c>
      <c r="O34" s="136">
        <v>62</v>
      </c>
      <c r="P34" s="32">
        <f t="shared" si="1"/>
        <v>0</v>
      </c>
      <c r="Q34" s="33">
        <f t="shared" si="9"/>
        <v>0</v>
      </c>
      <c r="R34" s="33">
        <f t="shared" si="3"/>
        <v>0</v>
      </c>
      <c r="S34" s="33">
        <f t="shared" si="4"/>
        <v>0</v>
      </c>
      <c r="T34" s="33">
        <f t="shared" si="5"/>
        <v>0</v>
      </c>
      <c r="U34" s="33">
        <f t="shared" si="10"/>
        <v>0</v>
      </c>
      <c r="V34" s="34">
        <f t="shared" si="7"/>
        <v>0</v>
      </c>
      <c r="W34" s="35">
        <f t="shared" si="11"/>
        <v>0</v>
      </c>
      <c r="X34" s="33">
        <v>0</v>
      </c>
      <c r="Y34" s="34">
        <v>0</v>
      </c>
      <c r="Z34" s="137">
        <v>0.007553366174055829</v>
      </c>
      <c r="AA34" s="138">
        <v>0.011811023622047244</v>
      </c>
      <c r="AB34" s="139">
        <v>0.0203545633617859</v>
      </c>
    </row>
    <row r="35" spans="1:28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v>0</v>
      </c>
      <c r="J35" s="26">
        <f t="shared" si="0"/>
        <v>0</v>
      </c>
      <c r="K35" s="80">
        <v>0</v>
      </c>
      <c r="L35" s="81">
        <v>0</v>
      </c>
      <c r="M35" s="79">
        <v>13</v>
      </c>
      <c r="N35" s="80">
        <v>30</v>
      </c>
      <c r="O35" s="136">
        <v>49</v>
      </c>
      <c r="P35" s="32">
        <f t="shared" si="1"/>
        <v>0</v>
      </c>
      <c r="Q35" s="33">
        <f t="shared" si="9"/>
        <v>0</v>
      </c>
      <c r="R35" s="33">
        <f t="shared" si="3"/>
        <v>0</v>
      </c>
      <c r="S35" s="33">
        <f t="shared" si="4"/>
        <v>0</v>
      </c>
      <c r="T35" s="33">
        <f t="shared" si="5"/>
        <v>0</v>
      </c>
      <c r="U35" s="33">
        <f t="shared" si="10"/>
        <v>0</v>
      </c>
      <c r="V35" s="34">
        <f t="shared" si="7"/>
        <v>0</v>
      </c>
      <c r="W35" s="35">
        <f t="shared" si="11"/>
        <v>0</v>
      </c>
      <c r="X35" s="33">
        <v>0</v>
      </c>
      <c r="Y35" s="34">
        <v>0</v>
      </c>
      <c r="Z35" s="137">
        <v>0.0042622950819672135</v>
      </c>
      <c r="AA35" s="138">
        <v>0.009871668311944718</v>
      </c>
      <c r="AB35" s="139">
        <v>0.0160761154855643</v>
      </c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1">
        <v>0</v>
      </c>
      <c r="J36" s="223">
        <f t="shared" si="0"/>
        <v>0</v>
      </c>
      <c r="K36" s="87">
        <v>1</v>
      </c>
      <c r="L36" s="88">
        <v>0</v>
      </c>
      <c r="M36" s="86">
        <v>23</v>
      </c>
      <c r="N36" s="87">
        <v>31</v>
      </c>
      <c r="O36" s="147">
        <v>33</v>
      </c>
      <c r="P36" s="89">
        <f t="shared" si="1"/>
        <v>0</v>
      </c>
      <c r="Q36" s="90">
        <f t="shared" si="9"/>
        <v>0</v>
      </c>
      <c r="R36" s="90">
        <f t="shared" si="3"/>
        <v>0</v>
      </c>
      <c r="S36" s="90">
        <f t="shared" si="4"/>
        <v>0</v>
      </c>
      <c r="T36" s="90">
        <f t="shared" si="5"/>
        <v>0</v>
      </c>
      <c r="U36" s="90">
        <f t="shared" si="10"/>
        <v>0</v>
      </c>
      <c r="V36" s="227">
        <f t="shared" si="7"/>
        <v>0</v>
      </c>
      <c r="W36" s="92">
        <f t="shared" si="11"/>
        <v>0</v>
      </c>
      <c r="X36" s="90">
        <v>0.02564102564102564</v>
      </c>
      <c r="Y36" s="91">
        <v>0</v>
      </c>
      <c r="Z36" s="148">
        <v>0.007633587786259542</v>
      </c>
      <c r="AA36" s="149">
        <v>0.010210803689064558</v>
      </c>
      <c r="AB36" s="150">
        <v>0.010862409479921</v>
      </c>
    </row>
    <row r="37" spans="1:28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1">
        <v>0</v>
      </c>
      <c r="J37" s="26">
        <f aca="true" t="shared" si="12" ref="J37:J56">SUM(C37:I37)</f>
        <v>0</v>
      </c>
      <c r="K37" s="80">
        <v>0</v>
      </c>
      <c r="L37" s="81">
        <v>1</v>
      </c>
      <c r="M37" s="79">
        <v>13</v>
      </c>
      <c r="N37" s="80">
        <v>21</v>
      </c>
      <c r="O37" s="136">
        <v>25</v>
      </c>
      <c r="P37" s="32">
        <f aca="true" t="shared" si="13" ref="P37:P56">C37/3</f>
        <v>0</v>
      </c>
      <c r="Q37" s="33">
        <f t="shared" si="9"/>
        <v>0</v>
      </c>
      <c r="R37" s="33">
        <f aca="true" t="shared" si="14" ref="R37:R56">E37/5</f>
        <v>0</v>
      </c>
      <c r="S37" s="33">
        <f aca="true" t="shared" si="15" ref="S37:S56">F37/11</f>
        <v>0</v>
      </c>
      <c r="T37" s="33">
        <f aca="true" t="shared" si="16" ref="T37:T56">G37/4</f>
        <v>0</v>
      </c>
      <c r="U37" s="33">
        <f t="shared" si="10"/>
        <v>0</v>
      </c>
      <c r="V37" s="228">
        <f aca="true" t="shared" si="17" ref="V37:V56">I37/4</f>
        <v>0</v>
      </c>
      <c r="W37" s="35">
        <f t="shared" si="11"/>
        <v>0</v>
      </c>
      <c r="X37" s="33">
        <v>0</v>
      </c>
      <c r="Y37" s="34">
        <v>0.02564102564102564</v>
      </c>
      <c r="Z37" s="137">
        <v>0.004308916141862778</v>
      </c>
      <c r="AA37" s="138">
        <v>0.006946741647370162</v>
      </c>
      <c r="AB37" s="139">
        <v>0.00834445927903871</v>
      </c>
    </row>
    <row r="38" spans="1:28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1">
        <v>0</v>
      </c>
      <c r="J38" s="26">
        <f t="shared" si="12"/>
        <v>0</v>
      </c>
      <c r="K38" s="80">
        <v>0</v>
      </c>
      <c r="L38" s="81">
        <v>1</v>
      </c>
      <c r="M38" s="79">
        <v>21</v>
      </c>
      <c r="N38" s="80">
        <v>33</v>
      </c>
      <c r="O38" s="136">
        <v>25</v>
      </c>
      <c r="P38" s="32">
        <f t="shared" si="13"/>
        <v>0</v>
      </c>
      <c r="Q38" s="33">
        <f t="shared" si="9"/>
        <v>0</v>
      </c>
      <c r="R38" s="33">
        <f t="shared" si="14"/>
        <v>0</v>
      </c>
      <c r="S38" s="33">
        <f t="shared" si="15"/>
        <v>0</v>
      </c>
      <c r="T38" s="33">
        <f t="shared" si="16"/>
        <v>0</v>
      </c>
      <c r="U38" s="33">
        <f t="shared" si="10"/>
        <v>0</v>
      </c>
      <c r="V38" s="228">
        <f t="shared" si="17"/>
        <v>0</v>
      </c>
      <c r="W38" s="35">
        <f t="shared" si="11"/>
        <v>0</v>
      </c>
      <c r="X38" s="33">
        <v>0</v>
      </c>
      <c r="Y38" s="34">
        <v>0.02564102564102564</v>
      </c>
      <c r="Z38" s="137">
        <v>0.006903353057199211</v>
      </c>
      <c r="AA38" s="138">
        <v>0.010934393638170975</v>
      </c>
      <c r="AB38" s="139">
        <v>0.00822909809084924</v>
      </c>
    </row>
    <row r="39" spans="1:28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4">
        <v>0</v>
      </c>
      <c r="J39" s="40">
        <f t="shared" si="12"/>
        <v>0</v>
      </c>
      <c r="K39" s="83">
        <v>0</v>
      </c>
      <c r="L39" s="84">
        <v>0</v>
      </c>
      <c r="M39" s="82">
        <v>16</v>
      </c>
      <c r="N39" s="83">
        <v>29</v>
      </c>
      <c r="O39" s="141">
        <v>24</v>
      </c>
      <c r="P39" s="46">
        <f t="shared" si="13"/>
        <v>0</v>
      </c>
      <c r="Q39" s="47">
        <f t="shared" si="9"/>
        <v>0</v>
      </c>
      <c r="R39" s="47">
        <f t="shared" si="14"/>
        <v>0</v>
      </c>
      <c r="S39" s="47">
        <f t="shared" si="15"/>
        <v>0</v>
      </c>
      <c r="T39" s="47">
        <f t="shared" si="16"/>
        <v>0</v>
      </c>
      <c r="U39" s="47">
        <f t="shared" si="10"/>
        <v>0</v>
      </c>
      <c r="V39" s="229">
        <f t="shared" si="17"/>
        <v>0</v>
      </c>
      <c r="W39" s="49">
        <f t="shared" si="11"/>
        <v>0</v>
      </c>
      <c r="X39" s="47">
        <v>0</v>
      </c>
      <c r="Y39" s="48">
        <v>0</v>
      </c>
      <c r="Z39" s="142">
        <v>0.005252790544977019</v>
      </c>
      <c r="AA39" s="138">
        <v>0.009539473684210526</v>
      </c>
      <c r="AB39" s="139">
        <v>0.00787918581746552</v>
      </c>
    </row>
    <row r="40" spans="1:28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8">
        <v>0</v>
      </c>
      <c r="J40" s="223">
        <f t="shared" si="12"/>
        <v>0</v>
      </c>
      <c r="K40" s="87">
        <v>0</v>
      </c>
      <c r="L40" s="88">
        <v>1</v>
      </c>
      <c r="M40" s="86">
        <v>13</v>
      </c>
      <c r="N40" s="87">
        <v>21</v>
      </c>
      <c r="O40" s="147">
        <v>24</v>
      </c>
      <c r="P40" s="32">
        <f t="shared" si="13"/>
        <v>0</v>
      </c>
      <c r="Q40" s="33">
        <f t="shared" si="9"/>
        <v>0</v>
      </c>
      <c r="R40" s="33">
        <f t="shared" si="14"/>
        <v>0</v>
      </c>
      <c r="S40" s="33">
        <f t="shared" si="15"/>
        <v>0</v>
      </c>
      <c r="T40" s="33">
        <f t="shared" si="16"/>
        <v>0</v>
      </c>
      <c r="U40" s="33">
        <f t="shared" si="10"/>
        <v>0</v>
      </c>
      <c r="V40" s="34">
        <f t="shared" si="17"/>
        <v>0</v>
      </c>
      <c r="W40" s="35">
        <f t="shared" si="11"/>
        <v>0</v>
      </c>
      <c r="X40" s="90">
        <v>0</v>
      </c>
      <c r="Y40" s="91">
        <v>0.02564102564102564</v>
      </c>
      <c r="Z40" s="148">
        <v>0.0042706964520367935</v>
      </c>
      <c r="AA40" s="149">
        <v>0.0069192751235584845</v>
      </c>
      <c r="AB40" s="150">
        <v>0.00790253539677313</v>
      </c>
    </row>
    <row r="41" spans="1:28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1">
        <v>0</v>
      </c>
      <c r="J41" s="26">
        <f t="shared" si="12"/>
        <v>0</v>
      </c>
      <c r="K41" s="80">
        <v>0</v>
      </c>
      <c r="L41" s="81">
        <v>0</v>
      </c>
      <c r="M41" s="79">
        <v>22</v>
      </c>
      <c r="N41" s="80">
        <v>24</v>
      </c>
      <c r="O41" s="136">
        <v>26</v>
      </c>
      <c r="P41" s="32">
        <f t="shared" si="13"/>
        <v>0</v>
      </c>
      <c r="Q41" s="33">
        <f t="shared" si="9"/>
        <v>0</v>
      </c>
      <c r="R41" s="33">
        <f t="shared" si="14"/>
        <v>0</v>
      </c>
      <c r="S41" s="33">
        <f t="shared" si="15"/>
        <v>0</v>
      </c>
      <c r="T41" s="33">
        <f t="shared" si="16"/>
        <v>0</v>
      </c>
      <c r="U41" s="33">
        <f t="shared" si="10"/>
        <v>0</v>
      </c>
      <c r="V41" s="34">
        <f t="shared" si="17"/>
        <v>0</v>
      </c>
      <c r="W41" s="35">
        <f t="shared" si="11"/>
        <v>0</v>
      </c>
      <c r="X41" s="33">
        <v>0</v>
      </c>
      <c r="Y41" s="34">
        <v>0</v>
      </c>
      <c r="Z41" s="137">
        <v>0.007243990780375371</v>
      </c>
      <c r="AA41" s="138">
        <v>0.007892140743176587</v>
      </c>
      <c r="AB41" s="139">
        <v>0.00857237059017474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1">
        <v>0</v>
      </c>
      <c r="J42" s="26">
        <f t="shared" si="12"/>
        <v>0</v>
      </c>
      <c r="K42" s="80">
        <v>0</v>
      </c>
      <c r="L42" s="81">
        <v>0</v>
      </c>
      <c r="M42" s="79">
        <v>13</v>
      </c>
      <c r="N42" s="80">
        <v>36</v>
      </c>
      <c r="O42" s="136">
        <v>15</v>
      </c>
      <c r="P42" s="32">
        <f t="shared" si="13"/>
        <v>0</v>
      </c>
      <c r="Q42" s="33">
        <f t="shared" si="9"/>
        <v>0</v>
      </c>
      <c r="R42" s="33">
        <f t="shared" si="14"/>
        <v>0</v>
      </c>
      <c r="S42" s="33">
        <f t="shared" si="15"/>
        <v>0</v>
      </c>
      <c r="T42" s="33">
        <f t="shared" si="16"/>
        <v>0</v>
      </c>
      <c r="U42" s="33">
        <f t="shared" si="10"/>
        <v>0</v>
      </c>
      <c r="V42" s="34">
        <f t="shared" si="17"/>
        <v>0</v>
      </c>
      <c r="W42" s="35">
        <f t="shared" si="11"/>
        <v>0</v>
      </c>
      <c r="X42" s="33">
        <v>0</v>
      </c>
      <c r="Y42" s="34">
        <v>0</v>
      </c>
      <c r="Z42" s="137">
        <v>0.004272099901413079</v>
      </c>
      <c r="AA42" s="138">
        <v>0.011865524060646011</v>
      </c>
      <c r="AB42" s="139">
        <v>0.0049455984174085</v>
      </c>
    </row>
    <row r="43" spans="1:28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26">
        <f t="shared" si="12"/>
        <v>0</v>
      </c>
      <c r="K43" s="80">
        <v>0</v>
      </c>
      <c r="L43" s="81">
        <v>0</v>
      </c>
      <c r="M43" s="79">
        <v>13</v>
      </c>
      <c r="N43" s="80">
        <v>26</v>
      </c>
      <c r="O43" s="136">
        <v>14</v>
      </c>
      <c r="P43" s="32">
        <f t="shared" si="13"/>
        <v>0</v>
      </c>
      <c r="Q43" s="33">
        <f t="shared" si="9"/>
        <v>0</v>
      </c>
      <c r="R43" s="33">
        <f t="shared" si="14"/>
        <v>0</v>
      </c>
      <c r="S43" s="33">
        <f t="shared" si="15"/>
        <v>0</v>
      </c>
      <c r="T43" s="33">
        <f t="shared" si="16"/>
        <v>0</v>
      </c>
      <c r="U43" s="33">
        <f t="shared" si="10"/>
        <v>0</v>
      </c>
      <c r="V43" s="34">
        <f t="shared" si="17"/>
        <v>0</v>
      </c>
      <c r="W43" s="35">
        <f t="shared" si="11"/>
        <v>0</v>
      </c>
      <c r="X43" s="33">
        <v>0</v>
      </c>
      <c r="Y43" s="34">
        <v>0</v>
      </c>
      <c r="Z43" s="137">
        <v>0.00426509186351706</v>
      </c>
      <c r="AA43" s="138">
        <v>0.008552631578947369</v>
      </c>
      <c r="AB43" s="139">
        <v>0.004603748766853</v>
      </c>
    </row>
    <row r="44" spans="1:28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4">
        <v>0</v>
      </c>
      <c r="J44" s="26">
        <f t="shared" si="12"/>
        <v>0</v>
      </c>
      <c r="K44" s="83">
        <v>0</v>
      </c>
      <c r="L44" s="84">
        <v>0</v>
      </c>
      <c r="M44" s="82">
        <v>12</v>
      </c>
      <c r="N44" s="83">
        <v>31</v>
      </c>
      <c r="O44" s="141">
        <v>23</v>
      </c>
      <c r="P44" s="32">
        <f t="shared" si="13"/>
        <v>0</v>
      </c>
      <c r="Q44" s="33">
        <f t="shared" si="9"/>
        <v>0</v>
      </c>
      <c r="R44" s="33">
        <f t="shared" si="14"/>
        <v>0</v>
      </c>
      <c r="S44" s="33">
        <f t="shared" si="15"/>
        <v>0</v>
      </c>
      <c r="T44" s="33">
        <f t="shared" si="16"/>
        <v>0</v>
      </c>
      <c r="U44" s="33">
        <f t="shared" si="10"/>
        <v>0</v>
      </c>
      <c r="V44" s="34">
        <f t="shared" si="17"/>
        <v>0</v>
      </c>
      <c r="W44" s="35">
        <f t="shared" si="11"/>
        <v>0</v>
      </c>
      <c r="X44" s="47">
        <v>0</v>
      </c>
      <c r="Y44" s="48">
        <v>0</v>
      </c>
      <c r="Z44" s="142">
        <v>0.003946070371588293</v>
      </c>
      <c r="AA44" s="143">
        <v>0.010194015126603092</v>
      </c>
      <c r="AB44" s="144">
        <v>0.00755833059480775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1">
        <v>0</v>
      </c>
      <c r="J45" s="223">
        <f t="shared" si="12"/>
        <v>0</v>
      </c>
      <c r="K45" s="80">
        <v>0</v>
      </c>
      <c r="L45" s="81">
        <v>0</v>
      </c>
      <c r="M45" s="79">
        <v>18</v>
      </c>
      <c r="N45" s="80">
        <v>25</v>
      </c>
      <c r="O45" s="136">
        <v>17</v>
      </c>
      <c r="P45" s="89">
        <f t="shared" si="13"/>
        <v>0</v>
      </c>
      <c r="Q45" s="90">
        <f t="shared" si="9"/>
        <v>0</v>
      </c>
      <c r="R45" s="90">
        <f t="shared" si="14"/>
        <v>0</v>
      </c>
      <c r="S45" s="90">
        <f t="shared" si="15"/>
        <v>0</v>
      </c>
      <c r="T45" s="90">
        <f t="shared" si="16"/>
        <v>0</v>
      </c>
      <c r="U45" s="90">
        <f t="shared" si="10"/>
        <v>0</v>
      </c>
      <c r="V45" s="227">
        <f t="shared" si="17"/>
        <v>0</v>
      </c>
      <c r="W45" s="92">
        <f t="shared" si="11"/>
        <v>0</v>
      </c>
      <c r="X45" s="33">
        <v>0</v>
      </c>
      <c r="Y45" s="34">
        <v>0</v>
      </c>
      <c r="Z45" s="137">
        <v>0.005903574942604133</v>
      </c>
      <c r="AA45" s="138">
        <v>0.008161932745674175</v>
      </c>
      <c r="AB45" s="139">
        <v>0.00559026635975008</v>
      </c>
    </row>
    <row r="46" spans="1:28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1">
        <v>0</v>
      </c>
      <c r="J46" s="26">
        <f t="shared" si="12"/>
        <v>0</v>
      </c>
      <c r="K46" s="80">
        <v>0</v>
      </c>
      <c r="L46" s="81">
        <v>0</v>
      </c>
      <c r="M46" s="79">
        <v>10</v>
      </c>
      <c r="N46" s="80">
        <v>18</v>
      </c>
      <c r="O46" s="136">
        <v>7</v>
      </c>
      <c r="P46" s="32">
        <f t="shared" si="13"/>
        <v>0</v>
      </c>
      <c r="Q46" s="33">
        <f t="shared" si="9"/>
        <v>0</v>
      </c>
      <c r="R46" s="33">
        <f t="shared" si="14"/>
        <v>0</v>
      </c>
      <c r="S46" s="33">
        <f t="shared" si="15"/>
        <v>0</v>
      </c>
      <c r="T46" s="33">
        <f t="shared" si="16"/>
        <v>0</v>
      </c>
      <c r="U46" s="33">
        <f t="shared" si="10"/>
        <v>0</v>
      </c>
      <c r="V46" s="228">
        <f t="shared" si="17"/>
        <v>0</v>
      </c>
      <c r="W46" s="35">
        <f t="shared" si="11"/>
        <v>0</v>
      </c>
      <c r="X46" s="33">
        <v>0</v>
      </c>
      <c r="Y46" s="34">
        <v>0</v>
      </c>
      <c r="Z46" s="137">
        <v>0.0032819166393173614</v>
      </c>
      <c r="AA46" s="138">
        <v>0.00591910555738244</v>
      </c>
      <c r="AB46" s="139">
        <v>0.00229885057471264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1">
        <v>0</v>
      </c>
      <c r="J47" s="26">
        <f t="shared" si="12"/>
        <v>0</v>
      </c>
      <c r="K47" s="80">
        <v>0</v>
      </c>
      <c r="L47" s="81">
        <v>0</v>
      </c>
      <c r="M47" s="79">
        <v>8</v>
      </c>
      <c r="N47" s="80">
        <v>22</v>
      </c>
      <c r="O47" s="136">
        <v>13</v>
      </c>
      <c r="P47" s="32">
        <f t="shared" si="13"/>
        <v>0</v>
      </c>
      <c r="Q47" s="33">
        <f t="shared" si="9"/>
        <v>0</v>
      </c>
      <c r="R47" s="33">
        <f t="shared" si="14"/>
        <v>0</v>
      </c>
      <c r="S47" s="33">
        <f t="shared" si="15"/>
        <v>0</v>
      </c>
      <c r="T47" s="33">
        <f t="shared" si="16"/>
        <v>0</v>
      </c>
      <c r="U47" s="33">
        <f t="shared" si="10"/>
        <v>0</v>
      </c>
      <c r="V47" s="228">
        <f t="shared" si="17"/>
        <v>0</v>
      </c>
      <c r="W47" s="35">
        <f t="shared" si="11"/>
        <v>0</v>
      </c>
      <c r="X47" s="33">
        <v>0</v>
      </c>
      <c r="Y47" s="34">
        <v>0</v>
      </c>
      <c r="Z47" s="137">
        <v>0.0026058631921824105</v>
      </c>
      <c r="AA47" s="138">
        <v>0.007239223428759461</v>
      </c>
      <c r="AB47" s="139">
        <v>0.00426649163111257</v>
      </c>
    </row>
    <row r="48" spans="1:28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4">
        <v>0</v>
      </c>
      <c r="J48" s="40">
        <f t="shared" si="12"/>
        <v>0</v>
      </c>
      <c r="K48" s="83">
        <v>0</v>
      </c>
      <c r="L48" s="84">
        <v>0</v>
      </c>
      <c r="M48" s="82">
        <v>9</v>
      </c>
      <c r="N48" s="83">
        <v>21</v>
      </c>
      <c r="O48" s="141">
        <v>29</v>
      </c>
      <c r="P48" s="46">
        <f t="shared" si="13"/>
        <v>0</v>
      </c>
      <c r="Q48" s="47">
        <f t="shared" si="9"/>
        <v>0</v>
      </c>
      <c r="R48" s="47">
        <f t="shared" si="14"/>
        <v>0</v>
      </c>
      <c r="S48" s="47">
        <f t="shared" si="15"/>
        <v>0</v>
      </c>
      <c r="T48" s="47">
        <f t="shared" si="16"/>
        <v>0</v>
      </c>
      <c r="U48" s="47">
        <f t="shared" si="10"/>
        <v>0</v>
      </c>
      <c r="V48" s="229">
        <f t="shared" si="17"/>
        <v>0</v>
      </c>
      <c r="W48" s="49">
        <f t="shared" si="11"/>
        <v>0</v>
      </c>
      <c r="X48" s="47">
        <v>0</v>
      </c>
      <c r="Y48" s="48">
        <v>0</v>
      </c>
      <c r="Z48" s="142">
        <v>0.0029508196721311475</v>
      </c>
      <c r="AA48" s="138">
        <v>0.0069124423963133645</v>
      </c>
      <c r="AB48" s="139">
        <v>0.00954575378538512</v>
      </c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8">
        <v>0</v>
      </c>
      <c r="J49" s="26">
        <f t="shared" si="12"/>
        <v>0</v>
      </c>
      <c r="K49" s="87">
        <v>0</v>
      </c>
      <c r="L49" s="88">
        <v>0</v>
      </c>
      <c r="M49" s="86">
        <v>13</v>
      </c>
      <c r="N49" s="87">
        <v>21</v>
      </c>
      <c r="O49" s="147">
        <v>11</v>
      </c>
      <c r="P49" s="32">
        <f t="shared" si="13"/>
        <v>0</v>
      </c>
      <c r="Q49" s="33">
        <f t="shared" si="9"/>
        <v>0</v>
      </c>
      <c r="R49" s="33">
        <f t="shared" si="14"/>
        <v>0</v>
      </c>
      <c r="S49" s="33">
        <f t="shared" si="15"/>
        <v>0</v>
      </c>
      <c r="T49" s="33">
        <f t="shared" si="16"/>
        <v>0</v>
      </c>
      <c r="U49" s="33">
        <f t="shared" si="10"/>
        <v>0</v>
      </c>
      <c r="V49" s="34">
        <f t="shared" si="17"/>
        <v>0</v>
      </c>
      <c r="W49" s="35">
        <f t="shared" si="11"/>
        <v>0</v>
      </c>
      <c r="X49" s="90">
        <v>0</v>
      </c>
      <c r="Y49" s="91">
        <v>0</v>
      </c>
      <c r="Z49" s="148">
        <v>0.0042622950819672135</v>
      </c>
      <c r="AA49" s="149">
        <v>0.006905623150279513</v>
      </c>
      <c r="AB49" s="150">
        <v>0.00361366622864651</v>
      </c>
    </row>
    <row r="50" spans="1:28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1">
        <v>0</v>
      </c>
      <c r="J50" s="26">
        <f t="shared" si="12"/>
        <v>0</v>
      </c>
      <c r="K50" s="80">
        <v>0</v>
      </c>
      <c r="L50" s="81">
        <v>0</v>
      </c>
      <c r="M50" s="79">
        <v>7</v>
      </c>
      <c r="N50" s="80">
        <v>14</v>
      </c>
      <c r="O50" s="136">
        <v>22</v>
      </c>
      <c r="P50" s="32">
        <f t="shared" si="13"/>
        <v>0</v>
      </c>
      <c r="Q50" s="33">
        <f t="shared" si="9"/>
        <v>0</v>
      </c>
      <c r="R50" s="33">
        <f t="shared" si="14"/>
        <v>0</v>
      </c>
      <c r="S50" s="33">
        <f t="shared" si="15"/>
        <v>0</v>
      </c>
      <c r="T50" s="33">
        <f t="shared" si="16"/>
        <v>0</v>
      </c>
      <c r="U50" s="33">
        <f t="shared" si="10"/>
        <v>0</v>
      </c>
      <c r="V50" s="34">
        <f t="shared" si="17"/>
        <v>0</v>
      </c>
      <c r="W50" s="35">
        <f t="shared" si="11"/>
        <v>0</v>
      </c>
      <c r="X50" s="33">
        <v>0</v>
      </c>
      <c r="Y50" s="34">
        <v>0</v>
      </c>
      <c r="Z50" s="137">
        <v>0.002298095863427446</v>
      </c>
      <c r="AA50" s="138">
        <v>0.0045992115637319315</v>
      </c>
      <c r="AB50" s="139">
        <v>0.00722021660649819</v>
      </c>
    </row>
    <row r="51" spans="1:28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1">
        <v>0</v>
      </c>
      <c r="J51" s="26">
        <f t="shared" si="12"/>
        <v>0</v>
      </c>
      <c r="K51" s="80">
        <v>0</v>
      </c>
      <c r="L51" s="81">
        <v>0</v>
      </c>
      <c r="M51" s="79">
        <v>10</v>
      </c>
      <c r="N51" s="80">
        <v>16</v>
      </c>
      <c r="O51" s="136">
        <v>30</v>
      </c>
      <c r="P51" s="32">
        <f t="shared" si="13"/>
        <v>0</v>
      </c>
      <c r="Q51" s="33">
        <f t="shared" si="9"/>
        <v>0</v>
      </c>
      <c r="R51" s="33">
        <f t="shared" si="14"/>
        <v>0</v>
      </c>
      <c r="S51" s="33">
        <f t="shared" si="15"/>
        <v>0</v>
      </c>
      <c r="T51" s="33">
        <f t="shared" si="16"/>
        <v>0</v>
      </c>
      <c r="U51" s="33">
        <f t="shared" si="10"/>
        <v>0</v>
      </c>
      <c r="V51" s="34">
        <f t="shared" si="17"/>
        <v>0</v>
      </c>
      <c r="W51" s="35">
        <f t="shared" si="11"/>
        <v>0</v>
      </c>
      <c r="X51" s="33">
        <v>0</v>
      </c>
      <c r="Y51" s="34">
        <v>0</v>
      </c>
      <c r="Z51" s="137">
        <v>0.0032776138970829235</v>
      </c>
      <c r="AA51" s="138">
        <v>0.005259697567389875</v>
      </c>
      <c r="AB51" s="139">
        <v>0.00985545335085413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4">
        <v>0</v>
      </c>
      <c r="J52" s="26">
        <f t="shared" si="12"/>
        <v>0</v>
      </c>
      <c r="K52" s="83">
        <v>0</v>
      </c>
      <c r="L52" s="84">
        <v>0</v>
      </c>
      <c r="M52" s="82">
        <v>8</v>
      </c>
      <c r="N52" s="83">
        <v>12</v>
      </c>
      <c r="O52" s="141">
        <v>20</v>
      </c>
      <c r="P52" s="32">
        <f t="shared" si="13"/>
        <v>0</v>
      </c>
      <c r="Q52" s="33">
        <f t="shared" si="9"/>
        <v>0</v>
      </c>
      <c r="R52" s="33">
        <f t="shared" si="14"/>
        <v>0</v>
      </c>
      <c r="S52" s="33">
        <f t="shared" si="15"/>
        <v>0</v>
      </c>
      <c r="T52" s="33">
        <f t="shared" si="16"/>
        <v>0</v>
      </c>
      <c r="U52" s="33">
        <f t="shared" si="10"/>
        <v>0</v>
      </c>
      <c r="V52" s="34">
        <f t="shared" si="17"/>
        <v>0</v>
      </c>
      <c r="W52" s="35">
        <f t="shared" si="11"/>
        <v>0</v>
      </c>
      <c r="X52" s="47">
        <v>0</v>
      </c>
      <c r="Y52" s="48">
        <v>0</v>
      </c>
      <c r="Z52" s="142">
        <v>0.0026195153896529143</v>
      </c>
      <c r="AA52" s="143">
        <v>0.003946070371588293</v>
      </c>
      <c r="AB52" s="144">
        <v>0.00656167979002624</v>
      </c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8">
        <v>0</v>
      </c>
      <c r="J53" s="223">
        <f t="shared" si="12"/>
        <v>0</v>
      </c>
      <c r="K53" s="87">
        <v>1</v>
      </c>
      <c r="L53" s="88">
        <v>0</v>
      </c>
      <c r="M53" s="86">
        <v>8</v>
      </c>
      <c r="N53" s="87">
        <v>14</v>
      </c>
      <c r="O53" s="147">
        <v>26</v>
      </c>
      <c r="P53" s="89">
        <f t="shared" si="13"/>
        <v>0</v>
      </c>
      <c r="Q53" s="90">
        <f t="shared" si="9"/>
        <v>0</v>
      </c>
      <c r="R53" s="90">
        <f t="shared" si="14"/>
        <v>0</v>
      </c>
      <c r="S53" s="90">
        <f t="shared" si="15"/>
        <v>0</v>
      </c>
      <c r="T53" s="90">
        <f t="shared" si="16"/>
        <v>0</v>
      </c>
      <c r="U53" s="90">
        <f t="shared" si="10"/>
        <v>0</v>
      </c>
      <c r="V53" s="227">
        <f t="shared" si="17"/>
        <v>0</v>
      </c>
      <c r="W53" s="92">
        <f t="shared" si="11"/>
        <v>0</v>
      </c>
      <c r="X53" s="90">
        <v>0.02564102564102564</v>
      </c>
      <c r="Y53" s="91">
        <v>0</v>
      </c>
      <c r="Z53" s="148">
        <v>0.002622091117666339</v>
      </c>
      <c r="AA53" s="138">
        <v>0.0045992115637319315</v>
      </c>
      <c r="AB53" s="139">
        <v>0.00853018372703412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1">
        <v>0</v>
      </c>
      <c r="J54" s="26">
        <f t="shared" si="12"/>
        <v>0</v>
      </c>
      <c r="K54" s="80">
        <v>0</v>
      </c>
      <c r="L54" s="81">
        <v>0</v>
      </c>
      <c r="M54" s="79">
        <v>9</v>
      </c>
      <c r="N54" s="80">
        <v>17</v>
      </c>
      <c r="O54" s="136">
        <v>42</v>
      </c>
      <c r="P54" s="32">
        <f t="shared" si="13"/>
        <v>0</v>
      </c>
      <c r="Q54" s="33">
        <f t="shared" si="9"/>
        <v>0</v>
      </c>
      <c r="R54" s="33">
        <f t="shared" si="14"/>
        <v>0</v>
      </c>
      <c r="S54" s="33">
        <f t="shared" si="15"/>
        <v>0</v>
      </c>
      <c r="T54" s="33">
        <f t="shared" si="16"/>
        <v>0</v>
      </c>
      <c r="U54" s="33">
        <f t="shared" si="10"/>
        <v>0</v>
      </c>
      <c r="V54" s="34">
        <f t="shared" si="17"/>
        <v>0</v>
      </c>
      <c r="W54" s="35">
        <f t="shared" si="11"/>
        <v>0</v>
      </c>
      <c r="X54" s="33">
        <v>0</v>
      </c>
      <c r="Y54" s="34">
        <v>0</v>
      </c>
      <c r="Z54" s="137">
        <v>0.0029508196721311475</v>
      </c>
      <c r="AA54" s="138">
        <v>0.005581089954038083</v>
      </c>
      <c r="AB54" s="139">
        <v>0.0137885751805646</v>
      </c>
    </row>
    <row r="55" spans="1:28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26">
        <f t="shared" si="12"/>
        <v>0</v>
      </c>
      <c r="K55" s="80">
        <v>0</v>
      </c>
      <c r="L55" s="81">
        <v>0</v>
      </c>
      <c r="M55" s="79">
        <v>12</v>
      </c>
      <c r="N55" s="80">
        <v>12</v>
      </c>
      <c r="O55" s="136">
        <v>38</v>
      </c>
      <c r="P55" s="32">
        <f t="shared" si="13"/>
        <v>0</v>
      </c>
      <c r="Q55" s="33">
        <f t="shared" si="9"/>
        <v>0</v>
      </c>
      <c r="R55" s="33">
        <f t="shared" si="14"/>
        <v>0</v>
      </c>
      <c r="S55" s="33">
        <f t="shared" si="15"/>
        <v>0</v>
      </c>
      <c r="T55" s="33">
        <f t="shared" si="16"/>
        <v>0</v>
      </c>
      <c r="U55" s="33">
        <f t="shared" si="10"/>
        <v>0</v>
      </c>
      <c r="V55" s="34">
        <f t="shared" si="17"/>
        <v>0</v>
      </c>
      <c r="W55" s="35">
        <f t="shared" si="11"/>
        <v>0</v>
      </c>
      <c r="X55" s="33">
        <v>0</v>
      </c>
      <c r="Y55" s="34">
        <v>0</v>
      </c>
      <c r="Z55" s="137">
        <v>0.003940886699507389</v>
      </c>
      <c r="AA55" s="138">
        <v>0.003935716628402755</v>
      </c>
      <c r="AB55" s="139">
        <v>0.0124876766348997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1">
        <v>0</v>
      </c>
      <c r="J56" s="26">
        <f t="shared" si="12"/>
        <v>0</v>
      </c>
      <c r="K56" s="80">
        <v>0</v>
      </c>
      <c r="L56" s="81">
        <v>0</v>
      </c>
      <c r="M56" s="79">
        <v>10</v>
      </c>
      <c r="N56" s="80">
        <v>22</v>
      </c>
      <c r="O56" s="136">
        <v>52</v>
      </c>
      <c r="P56" s="32">
        <f t="shared" si="13"/>
        <v>0</v>
      </c>
      <c r="Q56" s="33">
        <f t="shared" si="9"/>
        <v>0</v>
      </c>
      <c r="R56" s="33">
        <f t="shared" si="14"/>
        <v>0</v>
      </c>
      <c r="S56" s="33">
        <f t="shared" si="15"/>
        <v>0</v>
      </c>
      <c r="T56" s="33">
        <f t="shared" si="16"/>
        <v>0</v>
      </c>
      <c r="U56" s="33">
        <f t="shared" si="10"/>
        <v>0</v>
      </c>
      <c r="V56" s="34">
        <f t="shared" si="17"/>
        <v>0</v>
      </c>
      <c r="W56" s="35">
        <f t="shared" si="11"/>
        <v>0</v>
      </c>
      <c r="X56" s="33">
        <v>0</v>
      </c>
      <c r="Y56" s="34">
        <v>0</v>
      </c>
      <c r="Z56" s="137">
        <v>0.003318951211417192</v>
      </c>
      <c r="AA56" s="138">
        <v>0.007232084155161078</v>
      </c>
      <c r="AB56" s="139">
        <v>0.017094017094017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0</v>
      </c>
      <c r="L57" s="236"/>
      <c r="M57" s="255"/>
      <c r="N57" s="254">
        <v>10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</v>
      </c>
      <c r="Y57" s="236"/>
      <c r="Z57" s="261"/>
      <c r="AA57" s="138">
        <v>0.0033003300330033004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0</v>
      </c>
      <c r="D58" s="94">
        <f t="shared" si="18"/>
        <v>0</v>
      </c>
      <c r="E58" s="94">
        <f t="shared" si="18"/>
        <v>0</v>
      </c>
      <c r="F58" s="94">
        <f t="shared" si="18"/>
        <v>1</v>
      </c>
      <c r="G58" s="94">
        <f t="shared" si="18"/>
        <v>0</v>
      </c>
      <c r="H58" s="94">
        <f t="shared" si="18"/>
        <v>0</v>
      </c>
      <c r="I58" s="95">
        <f t="shared" si="18"/>
        <v>0</v>
      </c>
      <c r="J58" s="224">
        <f>SUM(C58:I58)</f>
        <v>1</v>
      </c>
      <c r="K58" s="94">
        <v>6</v>
      </c>
      <c r="L58" s="95">
        <v>9</v>
      </c>
      <c r="M58" s="93">
        <f>SUM(M5:M57)</f>
        <v>898</v>
      </c>
      <c r="N58" s="94">
        <v>4248</v>
      </c>
      <c r="O58" s="152">
        <v>2795</v>
      </c>
      <c r="P58" s="99">
        <f>C58/3</f>
        <v>0</v>
      </c>
      <c r="Q58" s="100">
        <f>(SUM(D5:D17)/7)+(SUM(D18:D56)/6)</f>
        <v>0</v>
      </c>
      <c r="R58" s="100">
        <f>E58/5</f>
        <v>0</v>
      </c>
      <c r="S58" s="100">
        <f>F58/11</f>
        <v>0.09090909090909091</v>
      </c>
      <c r="T58" s="100">
        <f>G58/4</f>
        <v>0</v>
      </c>
      <c r="U58" s="100">
        <f>(SUM(H5:H17)/5)+(SUM(H18:H56)/4)</f>
        <v>0</v>
      </c>
      <c r="V58" s="153">
        <f>I58/4</f>
        <v>0</v>
      </c>
      <c r="W58" s="225">
        <f>(SUM(J5:J17)/39)+(SUM(J18:J56)/37)</f>
        <v>0.02564102564102564</v>
      </c>
      <c r="X58" s="100">
        <v>0.15384615384615385</v>
      </c>
      <c r="Y58" s="101">
        <v>0.23076923076923078</v>
      </c>
      <c r="Z58" s="102">
        <f>SUM(Z5:Z57)</f>
        <v>0.2948305616689685</v>
      </c>
      <c r="AA58" s="100">
        <v>1.3969606761660802</v>
      </c>
      <c r="AB58" s="153">
        <v>0.91910555738244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1</v>
      </c>
      <c r="I5" s="14">
        <v>0</v>
      </c>
      <c r="J5" s="12">
        <f aca="true" t="shared" si="0" ref="J5:J36">SUM(C5:I5)</f>
        <v>1</v>
      </c>
      <c r="K5" s="13">
        <v>3</v>
      </c>
      <c r="L5" s="14">
        <v>2</v>
      </c>
      <c r="M5" s="75">
        <v>96</v>
      </c>
      <c r="N5" s="76">
        <v>61</v>
      </c>
      <c r="O5" s="131">
        <v>37</v>
      </c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0</v>
      </c>
      <c r="S5" s="19">
        <f aca="true" t="shared" si="4" ref="S5:S36">F5/11</f>
        <v>0</v>
      </c>
      <c r="T5" s="19">
        <f aca="true" t="shared" si="5" ref="T5:T36">G5/4</f>
        <v>0</v>
      </c>
      <c r="U5" s="19">
        <f aca="true" t="shared" si="6" ref="U5:U17">H5/5</f>
        <v>0.2</v>
      </c>
      <c r="V5" s="20">
        <f aca="true" t="shared" si="7" ref="V5:V36">I5/4</f>
        <v>0</v>
      </c>
      <c r="W5" s="21">
        <f aca="true" t="shared" si="8" ref="W5:W17">J5/39</f>
        <v>0.02564102564102564</v>
      </c>
      <c r="X5" s="19">
        <v>0.07692307692307693</v>
      </c>
      <c r="Y5" s="20">
        <v>0.05128205128205128</v>
      </c>
      <c r="Z5" s="132">
        <v>0.03155818540433925</v>
      </c>
      <c r="AA5" s="133">
        <v>0.020615072659682324</v>
      </c>
      <c r="AB5" s="134">
        <v>0.012555140821174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1</v>
      </c>
      <c r="I6" s="28">
        <v>0</v>
      </c>
      <c r="J6" s="26">
        <f t="shared" si="0"/>
        <v>1</v>
      </c>
      <c r="K6" s="27">
        <v>9</v>
      </c>
      <c r="L6" s="28">
        <v>2</v>
      </c>
      <c r="M6" s="79">
        <v>78</v>
      </c>
      <c r="N6" s="80">
        <v>87</v>
      </c>
      <c r="O6" s="136">
        <v>83</v>
      </c>
      <c r="P6" s="32">
        <f t="shared" si="1"/>
        <v>0</v>
      </c>
      <c r="Q6" s="33">
        <f t="shared" si="2"/>
        <v>0</v>
      </c>
      <c r="R6" s="33">
        <f t="shared" si="3"/>
        <v>0</v>
      </c>
      <c r="S6" s="33">
        <f t="shared" si="4"/>
        <v>0</v>
      </c>
      <c r="T6" s="33">
        <f t="shared" si="5"/>
        <v>0</v>
      </c>
      <c r="U6" s="33">
        <f t="shared" si="6"/>
        <v>0.2</v>
      </c>
      <c r="V6" s="34">
        <f t="shared" si="7"/>
        <v>0</v>
      </c>
      <c r="W6" s="35">
        <f t="shared" si="8"/>
        <v>0.02564102564102564</v>
      </c>
      <c r="X6" s="33">
        <v>0.23076923076923078</v>
      </c>
      <c r="Y6" s="34">
        <v>0.05128205128205128</v>
      </c>
      <c r="Z6" s="137">
        <v>0.025590551181102362</v>
      </c>
      <c r="AA6" s="138">
        <v>0.02883659264169705</v>
      </c>
      <c r="AB6" s="139">
        <v>0.027311615663047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1</v>
      </c>
      <c r="E7" s="27">
        <v>0</v>
      </c>
      <c r="F7" s="27">
        <v>2</v>
      </c>
      <c r="G7" s="27">
        <v>0</v>
      </c>
      <c r="H7" s="27">
        <v>0</v>
      </c>
      <c r="I7" s="28">
        <v>0</v>
      </c>
      <c r="J7" s="26">
        <f t="shared" si="0"/>
        <v>3</v>
      </c>
      <c r="K7" s="27">
        <v>0</v>
      </c>
      <c r="L7" s="28">
        <v>3</v>
      </c>
      <c r="M7" s="79">
        <v>100</v>
      </c>
      <c r="N7" s="80">
        <v>84</v>
      </c>
      <c r="O7" s="136">
        <v>84</v>
      </c>
      <c r="P7" s="32">
        <f t="shared" si="1"/>
        <v>0</v>
      </c>
      <c r="Q7" s="33">
        <f t="shared" si="2"/>
        <v>0.14285714285714285</v>
      </c>
      <c r="R7" s="33">
        <f t="shared" si="3"/>
        <v>0</v>
      </c>
      <c r="S7" s="33">
        <f t="shared" si="4"/>
        <v>0.18181818181818182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0.07692307692307693</v>
      </c>
      <c r="X7" s="33">
        <v>0</v>
      </c>
      <c r="Y7" s="34">
        <v>0.07692307692307693</v>
      </c>
      <c r="Z7" s="137">
        <v>0.03278688524590164</v>
      </c>
      <c r="AA7" s="138">
        <v>0.027677100494233938</v>
      </c>
      <c r="AB7" s="139">
        <v>0.0276679841897233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2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0"/>
        <v>2</v>
      </c>
      <c r="K8" s="27">
        <v>2</v>
      </c>
      <c r="L8" s="28">
        <v>7</v>
      </c>
      <c r="M8" s="79">
        <v>127</v>
      </c>
      <c r="N8" s="80">
        <v>67</v>
      </c>
      <c r="O8" s="136">
        <v>91</v>
      </c>
      <c r="P8" s="32">
        <f t="shared" si="1"/>
        <v>0</v>
      </c>
      <c r="Q8" s="33">
        <f t="shared" si="2"/>
        <v>0.2857142857142857</v>
      </c>
      <c r="R8" s="33">
        <f t="shared" si="3"/>
        <v>0</v>
      </c>
      <c r="S8" s="33">
        <f t="shared" si="4"/>
        <v>0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0.05128205128205128</v>
      </c>
      <c r="X8" s="33">
        <v>0.05128205128205128</v>
      </c>
      <c r="Y8" s="34">
        <v>0.1794871794871795</v>
      </c>
      <c r="Z8" s="137">
        <v>0.04162569649295313</v>
      </c>
      <c r="AA8" s="138">
        <v>0.022046725896676538</v>
      </c>
      <c r="AB8" s="139">
        <v>0.0298458510987208</v>
      </c>
    </row>
    <row r="9" spans="1:28" s="120" customFormat="1" ht="13.5" customHeight="1">
      <c r="A9" s="318"/>
      <c r="B9" s="140" t="s">
        <v>4</v>
      </c>
      <c r="C9" s="40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26">
        <f t="shared" si="0"/>
        <v>1</v>
      </c>
      <c r="K9" s="41">
        <v>4</v>
      </c>
      <c r="L9" s="42">
        <v>3</v>
      </c>
      <c r="M9" s="82">
        <v>108</v>
      </c>
      <c r="N9" s="83">
        <v>82</v>
      </c>
      <c r="O9" s="141">
        <v>77</v>
      </c>
      <c r="P9" s="32">
        <f t="shared" si="1"/>
        <v>0.3333333333333333</v>
      </c>
      <c r="Q9" s="33">
        <f t="shared" si="2"/>
        <v>0</v>
      </c>
      <c r="R9" s="33">
        <f t="shared" si="3"/>
        <v>0</v>
      </c>
      <c r="S9" s="33">
        <f t="shared" si="4"/>
        <v>0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0.02564102564102564</v>
      </c>
      <c r="X9" s="47">
        <v>0.10256410256410256</v>
      </c>
      <c r="Y9" s="48">
        <v>0.07692307692307693</v>
      </c>
      <c r="Z9" s="142">
        <v>0.0354214496556248</v>
      </c>
      <c r="AA9" s="143">
        <v>0.0269825600526489</v>
      </c>
      <c r="AB9" s="144">
        <v>0.0252790544977019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2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23">
        <f t="shared" si="0"/>
        <v>2</v>
      </c>
      <c r="K10" s="30">
        <v>1</v>
      </c>
      <c r="L10" s="54">
        <v>3</v>
      </c>
      <c r="M10" s="29">
        <v>117</v>
      </c>
      <c r="N10" s="30">
        <v>69</v>
      </c>
      <c r="O10" s="31">
        <v>86</v>
      </c>
      <c r="P10" s="89">
        <f t="shared" si="1"/>
        <v>0</v>
      </c>
      <c r="Q10" s="90">
        <f t="shared" si="2"/>
        <v>0.2857142857142857</v>
      </c>
      <c r="R10" s="90">
        <f t="shared" si="3"/>
        <v>0</v>
      </c>
      <c r="S10" s="90">
        <f t="shared" si="4"/>
        <v>0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0.05128205128205128</v>
      </c>
      <c r="X10" s="55">
        <v>0.02564102564102564</v>
      </c>
      <c r="Y10" s="56">
        <v>0.07692307692307693</v>
      </c>
      <c r="Z10" s="36">
        <v>0.03839842468001313</v>
      </c>
      <c r="AA10" s="58">
        <v>0.022689904636632688</v>
      </c>
      <c r="AB10" s="59">
        <v>0.0282430213464696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4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0"/>
        <v>4</v>
      </c>
      <c r="K11" s="30">
        <v>1</v>
      </c>
      <c r="L11" s="54">
        <v>1</v>
      </c>
      <c r="M11" s="29">
        <v>103</v>
      </c>
      <c r="N11" s="30">
        <v>73</v>
      </c>
      <c r="O11" s="31">
        <v>106</v>
      </c>
      <c r="P11" s="32">
        <f t="shared" si="1"/>
        <v>0</v>
      </c>
      <c r="Q11" s="33">
        <f t="shared" si="2"/>
        <v>0.5714285714285714</v>
      </c>
      <c r="R11" s="33">
        <f t="shared" si="3"/>
        <v>0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0.10256410256410256</v>
      </c>
      <c r="X11" s="55">
        <v>0.02564102564102564</v>
      </c>
      <c r="Y11" s="56">
        <v>0.02564102564102564</v>
      </c>
      <c r="Z11" s="36">
        <v>0.033759423139954114</v>
      </c>
      <c r="AA11" s="37">
        <v>0.023989484061781138</v>
      </c>
      <c r="AB11" s="38">
        <v>0.034788316376764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2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f t="shared" si="0"/>
        <v>2</v>
      </c>
      <c r="K12" s="30">
        <v>0</v>
      </c>
      <c r="L12" s="54">
        <v>0</v>
      </c>
      <c r="M12" s="29">
        <v>138</v>
      </c>
      <c r="N12" s="30">
        <v>67</v>
      </c>
      <c r="O12" s="31">
        <v>84</v>
      </c>
      <c r="P12" s="32">
        <f t="shared" si="1"/>
        <v>0</v>
      </c>
      <c r="Q12" s="33">
        <f t="shared" si="2"/>
        <v>0.2857142857142857</v>
      </c>
      <c r="R12" s="33">
        <f t="shared" si="3"/>
        <v>0</v>
      </c>
      <c r="S12" s="33">
        <f t="shared" si="4"/>
        <v>0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0.05128205128205128</v>
      </c>
      <c r="X12" s="55">
        <v>0</v>
      </c>
      <c r="Y12" s="56">
        <v>0</v>
      </c>
      <c r="Z12" s="36">
        <v>0.045216251638269984</v>
      </c>
      <c r="AA12" s="37">
        <v>0.02201774564574433</v>
      </c>
      <c r="AB12" s="38">
        <v>0.0275409836065573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3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0"/>
        <v>3</v>
      </c>
      <c r="K13" s="44">
        <v>1</v>
      </c>
      <c r="L13" s="62">
        <v>0</v>
      </c>
      <c r="M13" s="43">
        <v>113</v>
      </c>
      <c r="N13" s="44">
        <v>96</v>
      </c>
      <c r="O13" s="45">
        <v>76</v>
      </c>
      <c r="P13" s="46">
        <f t="shared" si="1"/>
        <v>0</v>
      </c>
      <c r="Q13" s="47">
        <f t="shared" si="2"/>
        <v>0.42857142857142855</v>
      </c>
      <c r="R13" s="47">
        <f t="shared" si="3"/>
        <v>0</v>
      </c>
      <c r="S13" s="47">
        <f t="shared" si="4"/>
        <v>0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0.07692307692307693</v>
      </c>
      <c r="X13" s="63">
        <v>0.02564102564102564</v>
      </c>
      <c r="Y13" s="64">
        <v>0</v>
      </c>
      <c r="Z13" s="50">
        <v>0.037037037037037035</v>
      </c>
      <c r="AA13" s="51">
        <v>0.031547814656588895</v>
      </c>
      <c r="AB13" s="52">
        <v>0.0249671484888304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3</v>
      </c>
      <c r="E14" s="68">
        <v>0</v>
      </c>
      <c r="F14" s="68">
        <v>0</v>
      </c>
      <c r="G14" s="68">
        <v>1</v>
      </c>
      <c r="H14" s="68">
        <v>0</v>
      </c>
      <c r="I14" s="69">
        <v>0</v>
      </c>
      <c r="J14" s="26">
        <f t="shared" si="0"/>
        <v>4</v>
      </c>
      <c r="K14" s="68">
        <v>0</v>
      </c>
      <c r="L14" s="69">
        <v>0</v>
      </c>
      <c r="M14" s="67">
        <v>110</v>
      </c>
      <c r="N14" s="68">
        <v>101</v>
      </c>
      <c r="O14" s="70">
        <v>79</v>
      </c>
      <c r="P14" s="32">
        <f t="shared" si="1"/>
        <v>0</v>
      </c>
      <c r="Q14" s="33">
        <f t="shared" si="2"/>
        <v>0.42857142857142855</v>
      </c>
      <c r="R14" s="33">
        <f t="shared" si="3"/>
        <v>0</v>
      </c>
      <c r="S14" s="33">
        <f t="shared" si="4"/>
        <v>0</v>
      </c>
      <c r="T14" s="33">
        <f t="shared" si="5"/>
        <v>0.25</v>
      </c>
      <c r="U14" s="33">
        <f t="shared" si="6"/>
        <v>0</v>
      </c>
      <c r="V14" s="34">
        <f t="shared" si="7"/>
        <v>0</v>
      </c>
      <c r="W14" s="35">
        <f t="shared" si="8"/>
        <v>0.10256410256410256</v>
      </c>
      <c r="X14" s="71">
        <v>0</v>
      </c>
      <c r="Y14" s="72">
        <v>0</v>
      </c>
      <c r="Z14" s="74">
        <v>0.03605375286791216</v>
      </c>
      <c r="AA14" s="37">
        <v>0.033223684210526315</v>
      </c>
      <c r="AB14" s="38">
        <v>0.0259441707717569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5</v>
      </c>
      <c r="E15" s="30">
        <v>3</v>
      </c>
      <c r="F15" s="30">
        <v>8</v>
      </c>
      <c r="G15" s="30">
        <v>2</v>
      </c>
      <c r="H15" s="30">
        <v>0</v>
      </c>
      <c r="I15" s="54">
        <v>0</v>
      </c>
      <c r="J15" s="26">
        <f t="shared" si="0"/>
        <v>18</v>
      </c>
      <c r="K15" s="30">
        <v>0</v>
      </c>
      <c r="L15" s="54">
        <v>1</v>
      </c>
      <c r="M15" s="29">
        <v>151</v>
      </c>
      <c r="N15" s="30">
        <v>95</v>
      </c>
      <c r="O15" s="31">
        <v>116</v>
      </c>
      <c r="P15" s="32">
        <f t="shared" si="1"/>
        <v>0</v>
      </c>
      <c r="Q15" s="33">
        <f t="shared" si="2"/>
        <v>0.7142857142857143</v>
      </c>
      <c r="R15" s="33">
        <f t="shared" si="3"/>
        <v>0.6</v>
      </c>
      <c r="S15" s="33">
        <f t="shared" si="4"/>
        <v>0.7272727272727273</v>
      </c>
      <c r="T15" s="33">
        <f t="shared" si="5"/>
        <v>0.5</v>
      </c>
      <c r="U15" s="33">
        <f t="shared" si="6"/>
        <v>0</v>
      </c>
      <c r="V15" s="34">
        <f t="shared" si="7"/>
        <v>0</v>
      </c>
      <c r="W15" s="35">
        <f t="shared" si="8"/>
        <v>0.46153846153846156</v>
      </c>
      <c r="X15" s="55">
        <v>0</v>
      </c>
      <c r="Y15" s="56">
        <v>0.02564102564102564</v>
      </c>
      <c r="Z15" s="36">
        <v>0.04957321076822062</v>
      </c>
      <c r="AA15" s="37">
        <v>0.031219191587249426</v>
      </c>
      <c r="AB15" s="38">
        <v>0.0380577427821522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7</v>
      </c>
      <c r="E16" s="30">
        <v>4</v>
      </c>
      <c r="F16" s="30">
        <v>7</v>
      </c>
      <c r="G16" s="30">
        <v>4</v>
      </c>
      <c r="H16" s="30">
        <v>0</v>
      </c>
      <c r="I16" s="54">
        <v>0</v>
      </c>
      <c r="J16" s="26">
        <f t="shared" si="0"/>
        <v>22</v>
      </c>
      <c r="K16" s="30">
        <v>2</v>
      </c>
      <c r="L16" s="54">
        <v>0</v>
      </c>
      <c r="M16" s="29">
        <v>136</v>
      </c>
      <c r="N16" s="30">
        <v>104</v>
      </c>
      <c r="O16" s="31">
        <v>124</v>
      </c>
      <c r="P16" s="32">
        <f t="shared" si="1"/>
        <v>0</v>
      </c>
      <c r="Q16" s="33">
        <f t="shared" si="2"/>
        <v>1</v>
      </c>
      <c r="R16" s="33">
        <f t="shared" si="3"/>
        <v>0.8</v>
      </c>
      <c r="S16" s="33">
        <f t="shared" si="4"/>
        <v>0.6363636363636364</v>
      </c>
      <c r="T16" s="33">
        <f t="shared" si="5"/>
        <v>1</v>
      </c>
      <c r="U16" s="33">
        <f t="shared" si="6"/>
        <v>0</v>
      </c>
      <c r="V16" s="34">
        <f t="shared" si="7"/>
        <v>0</v>
      </c>
      <c r="W16" s="35">
        <f t="shared" si="8"/>
        <v>0.5641025641025641</v>
      </c>
      <c r="X16" s="55">
        <v>0.05128205128205128</v>
      </c>
      <c r="Y16" s="56">
        <v>0</v>
      </c>
      <c r="Z16" s="36">
        <v>0.04460478845523122</v>
      </c>
      <c r="AA16" s="37">
        <v>0.034210526315789476</v>
      </c>
      <c r="AB16" s="38">
        <v>0.0406690718268284</v>
      </c>
    </row>
    <row r="17" spans="1:28" s="146" customFormat="1" ht="13.5" customHeight="1">
      <c r="A17" s="318"/>
      <c r="B17" s="140" t="s">
        <v>12</v>
      </c>
      <c r="C17" s="29">
        <v>2</v>
      </c>
      <c r="D17" s="30">
        <v>11</v>
      </c>
      <c r="E17" s="30">
        <v>5</v>
      </c>
      <c r="F17" s="30">
        <v>15</v>
      </c>
      <c r="G17" s="30">
        <v>2</v>
      </c>
      <c r="H17" s="30">
        <v>1</v>
      </c>
      <c r="I17" s="54">
        <v>0</v>
      </c>
      <c r="J17" s="26">
        <f t="shared" si="0"/>
        <v>36</v>
      </c>
      <c r="K17" s="30">
        <v>0</v>
      </c>
      <c r="L17" s="54">
        <v>1</v>
      </c>
      <c r="M17" s="29">
        <v>240</v>
      </c>
      <c r="N17" s="30">
        <v>108</v>
      </c>
      <c r="O17" s="31">
        <v>140</v>
      </c>
      <c r="P17" s="32">
        <f t="shared" si="1"/>
        <v>0.6666666666666666</v>
      </c>
      <c r="Q17" s="33">
        <f t="shared" si="2"/>
        <v>1.5714285714285714</v>
      </c>
      <c r="R17" s="33">
        <f t="shared" si="3"/>
        <v>1</v>
      </c>
      <c r="S17" s="33">
        <f t="shared" si="4"/>
        <v>1.3636363636363635</v>
      </c>
      <c r="T17" s="33">
        <f t="shared" si="5"/>
        <v>0.5</v>
      </c>
      <c r="U17" s="33">
        <f t="shared" si="6"/>
        <v>0.2</v>
      </c>
      <c r="V17" s="34">
        <f t="shared" si="7"/>
        <v>0</v>
      </c>
      <c r="W17" s="35">
        <f t="shared" si="8"/>
        <v>0.9230769230769231</v>
      </c>
      <c r="X17" s="55">
        <v>0</v>
      </c>
      <c r="Y17" s="56">
        <v>0.02564102564102564</v>
      </c>
      <c r="Z17" s="36">
        <v>0.07886953664147223</v>
      </c>
      <c r="AA17" s="37">
        <v>0.03551463334429464</v>
      </c>
      <c r="AB17" s="38">
        <v>0.0459317585301837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3</v>
      </c>
      <c r="E18" s="87">
        <v>7</v>
      </c>
      <c r="F18" s="87">
        <v>13</v>
      </c>
      <c r="G18" s="87">
        <v>6</v>
      </c>
      <c r="H18" s="87">
        <v>0</v>
      </c>
      <c r="I18" s="88">
        <v>0</v>
      </c>
      <c r="J18" s="223">
        <f t="shared" si="0"/>
        <v>29</v>
      </c>
      <c r="K18" s="87">
        <v>2</v>
      </c>
      <c r="L18" s="88">
        <v>0</v>
      </c>
      <c r="M18" s="86">
        <v>268</v>
      </c>
      <c r="N18" s="87">
        <v>155</v>
      </c>
      <c r="O18" s="147">
        <v>140</v>
      </c>
      <c r="P18" s="89">
        <f t="shared" si="1"/>
        <v>0</v>
      </c>
      <c r="Q18" s="90">
        <f aca="true" t="shared" si="9" ref="Q18:Q56">D18/6</f>
        <v>0.5</v>
      </c>
      <c r="R18" s="90">
        <f t="shared" si="3"/>
        <v>1.4</v>
      </c>
      <c r="S18" s="90">
        <f t="shared" si="4"/>
        <v>1.1818181818181819</v>
      </c>
      <c r="T18" s="90">
        <f t="shared" si="5"/>
        <v>1.5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0.7837837837837838</v>
      </c>
      <c r="X18" s="90">
        <v>0.05128205128205128</v>
      </c>
      <c r="Y18" s="91">
        <v>0</v>
      </c>
      <c r="Z18" s="148">
        <v>0.08804204993429698</v>
      </c>
      <c r="AA18" s="149">
        <v>0.050953320184089414</v>
      </c>
      <c r="AB18" s="150">
        <v>0.0459770114942528</v>
      </c>
    </row>
    <row r="19" spans="1:28" s="151" customFormat="1" ht="13.5" customHeight="1">
      <c r="A19" s="317"/>
      <c r="B19" s="135" t="s">
        <v>14</v>
      </c>
      <c r="C19" s="79">
        <v>2</v>
      </c>
      <c r="D19" s="80">
        <v>7</v>
      </c>
      <c r="E19" s="80">
        <v>8</v>
      </c>
      <c r="F19" s="80">
        <v>15</v>
      </c>
      <c r="G19" s="80">
        <v>6</v>
      </c>
      <c r="H19" s="80">
        <v>5</v>
      </c>
      <c r="I19" s="81">
        <v>0</v>
      </c>
      <c r="J19" s="26">
        <f t="shared" si="0"/>
        <v>43</v>
      </c>
      <c r="K19" s="80">
        <v>3</v>
      </c>
      <c r="L19" s="81">
        <v>1</v>
      </c>
      <c r="M19" s="79">
        <v>410</v>
      </c>
      <c r="N19" s="80">
        <v>147</v>
      </c>
      <c r="O19" s="136">
        <v>171</v>
      </c>
      <c r="P19" s="32">
        <f t="shared" si="1"/>
        <v>0.6666666666666666</v>
      </c>
      <c r="Q19" s="33">
        <f t="shared" si="9"/>
        <v>1.1666666666666667</v>
      </c>
      <c r="R19" s="33">
        <f t="shared" si="3"/>
        <v>1.6</v>
      </c>
      <c r="S19" s="33">
        <f t="shared" si="4"/>
        <v>1.3636363636363635</v>
      </c>
      <c r="T19" s="33">
        <f t="shared" si="5"/>
        <v>1.5</v>
      </c>
      <c r="U19" s="33">
        <f t="shared" si="10"/>
        <v>1.25</v>
      </c>
      <c r="V19" s="228">
        <f t="shared" si="7"/>
        <v>0</v>
      </c>
      <c r="W19" s="35">
        <f t="shared" si="11"/>
        <v>1.162162162162162</v>
      </c>
      <c r="X19" s="33">
        <v>0.07692307692307693</v>
      </c>
      <c r="Y19" s="34">
        <v>0.02564102564102564</v>
      </c>
      <c r="Z19" s="137">
        <v>0.1345585822120118</v>
      </c>
      <c r="AA19" s="138">
        <v>0.048323471400394474</v>
      </c>
      <c r="AB19" s="139">
        <v>0.0561023622047244</v>
      </c>
    </row>
    <row r="20" spans="1:28" s="151" customFormat="1" ht="13.5" customHeight="1">
      <c r="A20" s="317"/>
      <c r="B20" s="135" t="s">
        <v>15</v>
      </c>
      <c r="C20" s="79">
        <v>1</v>
      </c>
      <c r="D20" s="80">
        <v>12</v>
      </c>
      <c r="E20" s="80">
        <v>6</v>
      </c>
      <c r="F20" s="80">
        <v>6</v>
      </c>
      <c r="G20" s="80">
        <v>4</v>
      </c>
      <c r="H20" s="80">
        <v>8</v>
      </c>
      <c r="I20" s="81">
        <v>0</v>
      </c>
      <c r="J20" s="26">
        <f t="shared" si="0"/>
        <v>37</v>
      </c>
      <c r="K20" s="80">
        <v>16</v>
      </c>
      <c r="L20" s="81">
        <v>0</v>
      </c>
      <c r="M20" s="79">
        <v>469</v>
      </c>
      <c r="N20" s="80">
        <v>247</v>
      </c>
      <c r="O20" s="136">
        <v>262</v>
      </c>
      <c r="P20" s="32">
        <f t="shared" si="1"/>
        <v>0.3333333333333333</v>
      </c>
      <c r="Q20" s="33">
        <f t="shared" si="9"/>
        <v>2</v>
      </c>
      <c r="R20" s="33">
        <f t="shared" si="3"/>
        <v>1.2</v>
      </c>
      <c r="S20" s="33">
        <f t="shared" si="4"/>
        <v>0.5454545454545454</v>
      </c>
      <c r="T20" s="33">
        <f t="shared" si="5"/>
        <v>1</v>
      </c>
      <c r="U20" s="33">
        <f t="shared" si="10"/>
        <v>2</v>
      </c>
      <c r="V20" s="228">
        <f t="shared" si="7"/>
        <v>0</v>
      </c>
      <c r="W20" s="35">
        <f t="shared" si="11"/>
        <v>1</v>
      </c>
      <c r="X20" s="33">
        <v>0.41025641025641024</v>
      </c>
      <c r="Y20" s="34">
        <v>0</v>
      </c>
      <c r="Z20" s="137">
        <v>0.15417488494411571</v>
      </c>
      <c r="AA20" s="138">
        <v>0.0811965811965812</v>
      </c>
      <c r="AB20" s="139">
        <v>0.0860144451739986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15</v>
      </c>
      <c r="E21" s="80">
        <v>2</v>
      </c>
      <c r="F21" s="80">
        <v>20</v>
      </c>
      <c r="G21" s="80">
        <v>5</v>
      </c>
      <c r="H21" s="80">
        <v>19</v>
      </c>
      <c r="I21" s="81">
        <v>0</v>
      </c>
      <c r="J21" s="26">
        <f t="shared" si="0"/>
        <v>61</v>
      </c>
      <c r="K21" s="80">
        <v>17</v>
      </c>
      <c r="L21" s="81">
        <v>1</v>
      </c>
      <c r="M21" s="79">
        <v>631</v>
      </c>
      <c r="N21" s="80">
        <v>392</v>
      </c>
      <c r="O21" s="136">
        <v>302</v>
      </c>
      <c r="P21" s="32">
        <f t="shared" si="1"/>
        <v>0</v>
      </c>
      <c r="Q21" s="33">
        <f t="shared" si="9"/>
        <v>2.5</v>
      </c>
      <c r="R21" s="33">
        <f t="shared" si="3"/>
        <v>0.4</v>
      </c>
      <c r="S21" s="33">
        <f t="shared" si="4"/>
        <v>1.8181818181818181</v>
      </c>
      <c r="T21" s="33">
        <f t="shared" si="5"/>
        <v>1.25</v>
      </c>
      <c r="U21" s="33">
        <f t="shared" si="10"/>
        <v>4.75</v>
      </c>
      <c r="V21" s="228">
        <f t="shared" si="7"/>
        <v>0</v>
      </c>
      <c r="W21" s="35">
        <f t="shared" si="11"/>
        <v>1.6486486486486487</v>
      </c>
      <c r="X21" s="33">
        <v>0.4358974358974359</v>
      </c>
      <c r="Y21" s="34">
        <v>0.02564102564102564</v>
      </c>
      <c r="Z21" s="137">
        <v>0.20804484009231783</v>
      </c>
      <c r="AA21" s="138">
        <v>0.12886259040105194</v>
      </c>
      <c r="AB21" s="139">
        <v>0.0992767915844838</v>
      </c>
    </row>
    <row r="22" spans="1:28" s="151" customFormat="1" ht="13.5" customHeight="1">
      <c r="A22" s="318"/>
      <c r="B22" s="140" t="s">
        <v>17</v>
      </c>
      <c r="C22" s="82">
        <v>1</v>
      </c>
      <c r="D22" s="83">
        <v>13</v>
      </c>
      <c r="E22" s="83">
        <v>15</v>
      </c>
      <c r="F22" s="83">
        <v>14</v>
      </c>
      <c r="G22" s="83">
        <v>8</v>
      </c>
      <c r="H22" s="83">
        <v>15</v>
      </c>
      <c r="I22" s="84">
        <v>2</v>
      </c>
      <c r="J22" s="40">
        <f t="shared" si="0"/>
        <v>68</v>
      </c>
      <c r="K22" s="83">
        <v>43</v>
      </c>
      <c r="L22" s="84">
        <v>2</v>
      </c>
      <c r="M22" s="82">
        <v>690</v>
      </c>
      <c r="N22" s="83">
        <v>475</v>
      </c>
      <c r="O22" s="141">
        <v>428</v>
      </c>
      <c r="P22" s="46">
        <f t="shared" si="1"/>
        <v>0.3333333333333333</v>
      </c>
      <c r="Q22" s="47">
        <f t="shared" si="9"/>
        <v>2.1666666666666665</v>
      </c>
      <c r="R22" s="47">
        <f t="shared" si="3"/>
        <v>3</v>
      </c>
      <c r="S22" s="47">
        <f t="shared" si="4"/>
        <v>1.2727272727272727</v>
      </c>
      <c r="T22" s="47">
        <f t="shared" si="5"/>
        <v>2</v>
      </c>
      <c r="U22" s="47">
        <f t="shared" si="10"/>
        <v>3.75</v>
      </c>
      <c r="V22" s="229">
        <f t="shared" si="7"/>
        <v>0.5</v>
      </c>
      <c r="W22" s="49">
        <f t="shared" si="11"/>
        <v>1.837837837837838</v>
      </c>
      <c r="X22" s="47">
        <v>1.1025641025641026</v>
      </c>
      <c r="Y22" s="48">
        <v>0.05128205128205128</v>
      </c>
      <c r="Z22" s="142">
        <v>0.22682445759368836</v>
      </c>
      <c r="AA22" s="143">
        <v>0.15625</v>
      </c>
      <c r="AB22" s="144">
        <v>0.140789473684211</v>
      </c>
    </row>
    <row r="23" spans="1:28" s="151" customFormat="1" ht="13.5" customHeight="1">
      <c r="A23" s="316">
        <v>5</v>
      </c>
      <c r="B23" s="135" t="s">
        <v>18</v>
      </c>
      <c r="C23" s="79">
        <v>2</v>
      </c>
      <c r="D23" s="80">
        <v>8</v>
      </c>
      <c r="E23" s="80">
        <v>14</v>
      </c>
      <c r="F23" s="80">
        <v>22</v>
      </c>
      <c r="G23" s="80">
        <v>8</v>
      </c>
      <c r="H23" s="80">
        <v>27</v>
      </c>
      <c r="I23" s="81">
        <v>0</v>
      </c>
      <c r="J23" s="26">
        <f t="shared" si="0"/>
        <v>81</v>
      </c>
      <c r="K23" s="80">
        <v>18</v>
      </c>
      <c r="L23" s="81">
        <v>4</v>
      </c>
      <c r="M23" s="79">
        <v>1050</v>
      </c>
      <c r="N23" s="80">
        <v>398</v>
      </c>
      <c r="O23" s="136">
        <v>521</v>
      </c>
      <c r="P23" s="32">
        <f t="shared" si="1"/>
        <v>0.6666666666666666</v>
      </c>
      <c r="Q23" s="33">
        <f t="shared" si="9"/>
        <v>1.3333333333333333</v>
      </c>
      <c r="R23" s="33">
        <f t="shared" si="3"/>
        <v>2.8</v>
      </c>
      <c r="S23" s="33">
        <f t="shared" si="4"/>
        <v>2</v>
      </c>
      <c r="T23" s="33">
        <f t="shared" si="5"/>
        <v>2</v>
      </c>
      <c r="U23" s="33">
        <f t="shared" si="10"/>
        <v>6.75</v>
      </c>
      <c r="V23" s="34">
        <f t="shared" si="7"/>
        <v>0</v>
      </c>
      <c r="W23" s="35">
        <f t="shared" si="11"/>
        <v>2.189189189189189</v>
      </c>
      <c r="X23" s="33">
        <v>0.46153846153846156</v>
      </c>
      <c r="Y23" s="34">
        <v>0.10256410256410256</v>
      </c>
      <c r="Z23" s="137">
        <v>0.34201954397394135</v>
      </c>
      <c r="AA23" s="138">
        <v>0.13044903310390035</v>
      </c>
      <c r="AB23" s="139">
        <v>0.17087569694982</v>
      </c>
    </row>
    <row r="24" spans="1:28" s="151" customFormat="1" ht="13.5" customHeight="1">
      <c r="A24" s="317"/>
      <c r="B24" s="135" t="s">
        <v>19</v>
      </c>
      <c r="C24" s="79">
        <v>1</v>
      </c>
      <c r="D24" s="80">
        <v>18</v>
      </c>
      <c r="E24" s="80">
        <v>21</v>
      </c>
      <c r="F24" s="80">
        <v>16</v>
      </c>
      <c r="G24" s="80">
        <v>14</v>
      </c>
      <c r="H24" s="80">
        <v>25</v>
      </c>
      <c r="I24" s="81">
        <v>1</v>
      </c>
      <c r="J24" s="26">
        <f t="shared" si="0"/>
        <v>96</v>
      </c>
      <c r="K24" s="80">
        <v>91</v>
      </c>
      <c r="L24" s="81">
        <v>1</v>
      </c>
      <c r="M24" s="79">
        <v>1510</v>
      </c>
      <c r="N24" s="80">
        <v>1039</v>
      </c>
      <c r="O24" s="136">
        <v>896</v>
      </c>
      <c r="P24" s="32">
        <f t="shared" si="1"/>
        <v>0.3333333333333333</v>
      </c>
      <c r="Q24" s="33">
        <f t="shared" si="9"/>
        <v>3</v>
      </c>
      <c r="R24" s="33">
        <f t="shared" si="3"/>
        <v>4.2</v>
      </c>
      <c r="S24" s="33">
        <f t="shared" si="4"/>
        <v>1.4545454545454546</v>
      </c>
      <c r="T24" s="33">
        <f t="shared" si="5"/>
        <v>3.5</v>
      </c>
      <c r="U24" s="33">
        <f t="shared" si="10"/>
        <v>6.25</v>
      </c>
      <c r="V24" s="34">
        <f t="shared" si="7"/>
        <v>0.25</v>
      </c>
      <c r="W24" s="35">
        <f t="shared" si="11"/>
        <v>2.5945945945945947</v>
      </c>
      <c r="X24" s="33">
        <v>2.3333333333333335</v>
      </c>
      <c r="Y24" s="34">
        <v>0.02564102564102564</v>
      </c>
      <c r="Z24" s="137">
        <v>0.4954068241469816</v>
      </c>
      <c r="AA24" s="138">
        <v>0.34143936904370686</v>
      </c>
      <c r="AB24" s="139">
        <v>0.294252873563218</v>
      </c>
    </row>
    <row r="25" spans="1:28" s="151" customFormat="1" ht="13.5" customHeight="1">
      <c r="A25" s="317"/>
      <c r="B25" s="135" t="s">
        <v>20</v>
      </c>
      <c r="C25" s="79">
        <v>4</v>
      </c>
      <c r="D25" s="80">
        <v>15</v>
      </c>
      <c r="E25" s="80">
        <v>27</v>
      </c>
      <c r="F25" s="80">
        <v>25</v>
      </c>
      <c r="G25" s="80">
        <v>5</v>
      </c>
      <c r="H25" s="80">
        <v>21</v>
      </c>
      <c r="I25" s="81">
        <v>5</v>
      </c>
      <c r="J25" s="26">
        <f t="shared" si="0"/>
        <v>102</v>
      </c>
      <c r="K25" s="80">
        <v>127</v>
      </c>
      <c r="L25" s="81">
        <v>15</v>
      </c>
      <c r="M25" s="79">
        <v>2164</v>
      </c>
      <c r="N25" s="80">
        <v>1782</v>
      </c>
      <c r="O25" s="136">
        <v>1657</v>
      </c>
      <c r="P25" s="32">
        <f t="shared" si="1"/>
        <v>1.3333333333333333</v>
      </c>
      <c r="Q25" s="33">
        <f t="shared" si="9"/>
        <v>2.5</v>
      </c>
      <c r="R25" s="33">
        <f t="shared" si="3"/>
        <v>5.4</v>
      </c>
      <c r="S25" s="33">
        <f t="shared" si="4"/>
        <v>2.272727272727273</v>
      </c>
      <c r="T25" s="33">
        <f t="shared" si="5"/>
        <v>1.25</v>
      </c>
      <c r="U25" s="33">
        <f t="shared" si="10"/>
        <v>5.25</v>
      </c>
      <c r="V25" s="34">
        <f t="shared" si="7"/>
        <v>1.25</v>
      </c>
      <c r="W25" s="35">
        <f t="shared" si="11"/>
        <v>2.7567567567567566</v>
      </c>
      <c r="X25" s="33">
        <v>3.2564102564102564</v>
      </c>
      <c r="Y25" s="34">
        <v>0.38461538461538464</v>
      </c>
      <c r="Z25" s="137">
        <v>0.7095081967213115</v>
      </c>
      <c r="AA25" s="138">
        <v>0.5859914501808615</v>
      </c>
      <c r="AB25" s="139">
        <v>0.543635170603675</v>
      </c>
    </row>
    <row r="26" spans="1:28" s="151" customFormat="1" ht="13.5" customHeight="1">
      <c r="A26" s="318"/>
      <c r="B26" s="140" t="s">
        <v>21</v>
      </c>
      <c r="C26" s="82">
        <v>2</v>
      </c>
      <c r="D26" s="83">
        <v>13</v>
      </c>
      <c r="E26" s="83">
        <v>20</v>
      </c>
      <c r="F26" s="83">
        <v>33</v>
      </c>
      <c r="G26" s="83">
        <v>12</v>
      </c>
      <c r="H26" s="83">
        <v>13</v>
      </c>
      <c r="I26" s="84">
        <v>7</v>
      </c>
      <c r="J26" s="26">
        <f t="shared" si="0"/>
        <v>100</v>
      </c>
      <c r="K26" s="83">
        <v>208</v>
      </c>
      <c r="L26" s="84">
        <v>10</v>
      </c>
      <c r="M26" s="82">
        <v>2599</v>
      </c>
      <c r="N26" s="83">
        <v>2976</v>
      </c>
      <c r="O26" s="141">
        <v>2202</v>
      </c>
      <c r="P26" s="32">
        <f t="shared" si="1"/>
        <v>0.6666666666666666</v>
      </c>
      <c r="Q26" s="33">
        <f t="shared" si="9"/>
        <v>2.1666666666666665</v>
      </c>
      <c r="R26" s="33">
        <f t="shared" si="3"/>
        <v>4</v>
      </c>
      <c r="S26" s="33">
        <f t="shared" si="4"/>
        <v>3</v>
      </c>
      <c r="T26" s="33">
        <f t="shared" si="5"/>
        <v>3</v>
      </c>
      <c r="U26" s="33">
        <f t="shared" si="10"/>
        <v>3.25</v>
      </c>
      <c r="V26" s="34">
        <f t="shared" si="7"/>
        <v>1.75</v>
      </c>
      <c r="W26" s="35">
        <f t="shared" si="11"/>
        <v>2.7027027027027026</v>
      </c>
      <c r="X26" s="47">
        <v>5.333333333333333</v>
      </c>
      <c r="Y26" s="48">
        <v>0.2564102564102564</v>
      </c>
      <c r="Z26" s="142">
        <v>0.8524106264348967</v>
      </c>
      <c r="AA26" s="143">
        <v>0.9789473684210527</v>
      </c>
      <c r="AB26" s="144">
        <v>0.722678043977683</v>
      </c>
    </row>
    <row r="27" spans="1:28" s="151" customFormat="1" ht="13.5" customHeight="1">
      <c r="A27" s="316">
        <v>6</v>
      </c>
      <c r="B27" s="145" t="s">
        <v>22</v>
      </c>
      <c r="C27" s="86">
        <v>8</v>
      </c>
      <c r="D27" s="87">
        <v>24</v>
      </c>
      <c r="E27" s="87">
        <v>26</v>
      </c>
      <c r="F27" s="87">
        <v>41</v>
      </c>
      <c r="G27" s="87">
        <v>18</v>
      </c>
      <c r="H27" s="87">
        <v>14</v>
      </c>
      <c r="I27" s="88">
        <v>3</v>
      </c>
      <c r="J27" s="223">
        <f t="shared" si="0"/>
        <v>134</v>
      </c>
      <c r="K27" s="87">
        <v>239</v>
      </c>
      <c r="L27" s="88">
        <v>20</v>
      </c>
      <c r="M27" s="86">
        <v>4222</v>
      </c>
      <c r="N27" s="87">
        <v>3975</v>
      </c>
      <c r="O27" s="147">
        <v>3023</v>
      </c>
      <c r="P27" s="89">
        <f t="shared" si="1"/>
        <v>2.6666666666666665</v>
      </c>
      <c r="Q27" s="90">
        <f t="shared" si="9"/>
        <v>4</v>
      </c>
      <c r="R27" s="90">
        <f t="shared" si="3"/>
        <v>5.2</v>
      </c>
      <c r="S27" s="90">
        <f t="shared" si="4"/>
        <v>3.727272727272727</v>
      </c>
      <c r="T27" s="90">
        <f t="shared" si="5"/>
        <v>4.5</v>
      </c>
      <c r="U27" s="90">
        <f t="shared" si="10"/>
        <v>3.5</v>
      </c>
      <c r="V27" s="227">
        <f t="shared" si="7"/>
        <v>0.75</v>
      </c>
      <c r="W27" s="92">
        <f t="shared" si="11"/>
        <v>3.6216216216216215</v>
      </c>
      <c r="X27" s="90">
        <v>6.128205128205129</v>
      </c>
      <c r="Y27" s="91">
        <v>0.5128205128205128</v>
      </c>
      <c r="Z27" s="148">
        <v>1.38562520511979</v>
      </c>
      <c r="AA27" s="138">
        <v>1.3062767006243838</v>
      </c>
      <c r="AB27" s="139">
        <v>0.992123400065638</v>
      </c>
    </row>
    <row r="28" spans="1:28" s="151" customFormat="1" ht="13.5" customHeight="1">
      <c r="A28" s="317"/>
      <c r="B28" s="135" t="s">
        <v>23</v>
      </c>
      <c r="C28" s="79">
        <v>4</v>
      </c>
      <c r="D28" s="80">
        <v>8</v>
      </c>
      <c r="E28" s="80">
        <v>32</v>
      </c>
      <c r="F28" s="80">
        <v>48</v>
      </c>
      <c r="G28" s="80">
        <v>8</v>
      </c>
      <c r="H28" s="80">
        <v>9</v>
      </c>
      <c r="I28" s="81">
        <v>3</v>
      </c>
      <c r="J28" s="26">
        <f t="shared" si="0"/>
        <v>112</v>
      </c>
      <c r="K28" s="80">
        <v>302</v>
      </c>
      <c r="L28" s="81">
        <v>19</v>
      </c>
      <c r="M28" s="79">
        <v>6366</v>
      </c>
      <c r="N28" s="80">
        <v>5069</v>
      </c>
      <c r="O28" s="136">
        <v>3858</v>
      </c>
      <c r="P28" s="32">
        <f t="shared" si="1"/>
        <v>1.3333333333333333</v>
      </c>
      <c r="Q28" s="33">
        <f t="shared" si="9"/>
        <v>1.3333333333333333</v>
      </c>
      <c r="R28" s="33">
        <f t="shared" si="3"/>
        <v>6.4</v>
      </c>
      <c r="S28" s="33">
        <f t="shared" si="4"/>
        <v>4.363636363636363</v>
      </c>
      <c r="T28" s="33">
        <f t="shared" si="5"/>
        <v>2</v>
      </c>
      <c r="U28" s="33">
        <f t="shared" si="10"/>
        <v>2.25</v>
      </c>
      <c r="V28" s="228">
        <f t="shared" si="7"/>
        <v>0.75</v>
      </c>
      <c r="W28" s="35">
        <f t="shared" si="11"/>
        <v>3.027027027027027</v>
      </c>
      <c r="X28" s="33">
        <v>7.743589743589744</v>
      </c>
      <c r="Y28" s="34">
        <v>0.48717948717948717</v>
      </c>
      <c r="Z28" s="137">
        <v>2.088582677165354</v>
      </c>
      <c r="AA28" s="138">
        <v>1.664696223316913</v>
      </c>
      <c r="AB28" s="139">
        <v>1.26616343944863</v>
      </c>
    </row>
    <row r="29" spans="1:28" s="151" customFormat="1" ht="13.5" customHeight="1">
      <c r="A29" s="317"/>
      <c r="B29" s="135" t="s">
        <v>24</v>
      </c>
      <c r="C29" s="79">
        <v>8</v>
      </c>
      <c r="D29" s="80">
        <v>5</v>
      </c>
      <c r="E29" s="80">
        <v>25</v>
      </c>
      <c r="F29" s="80">
        <v>30</v>
      </c>
      <c r="G29" s="80">
        <v>10</v>
      </c>
      <c r="H29" s="80">
        <v>13</v>
      </c>
      <c r="I29" s="81">
        <v>1</v>
      </c>
      <c r="J29" s="26">
        <f t="shared" si="0"/>
        <v>92</v>
      </c>
      <c r="K29" s="80">
        <v>239</v>
      </c>
      <c r="L29" s="81">
        <v>48</v>
      </c>
      <c r="M29" s="79">
        <v>9774</v>
      </c>
      <c r="N29" s="80">
        <v>7230</v>
      </c>
      <c r="O29" s="136">
        <v>6577</v>
      </c>
      <c r="P29" s="32">
        <f t="shared" si="1"/>
        <v>2.6666666666666665</v>
      </c>
      <c r="Q29" s="33">
        <f t="shared" si="9"/>
        <v>0.8333333333333334</v>
      </c>
      <c r="R29" s="33">
        <f t="shared" si="3"/>
        <v>5</v>
      </c>
      <c r="S29" s="33">
        <f t="shared" si="4"/>
        <v>2.727272727272727</v>
      </c>
      <c r="T29" s="33">
        <f t="shared" si="5"/>
        <v>2.5</v>
      </c>
      <c r="U29" s="33">
        <f t="shared" si="10"/>
        <v>3.25</v>
      </c>
      <c r="V29" s="228">
        <f t="shared" si="7"/>
        <v>0.25</v>
      </c>
      <c r="W29" s="35">
        <f t="shared" si="11"/>
        <v>2.4864864864864864</v>
      </c>
      <c r="X29" s="33">
        <v>6.128205128205129</v>
      </c>
      <c r="Y29" s="34">
        <v>1.2307692307692308</v>
      </c>
      <c r="Z29" s="137">
        <v>3.206692913385827</v>
      </c>
      <c r="AA29" s="138">
        <v>2.3751642575558476</v>
      </c>
      <c r="AB29" s="139">
        <v>2.15922521339461</v>
      </c>
    </row>
    <row r="30" spans="1:28" s="151" customFormat="1" ht="13.5" customHeight="1">
      <c r="A30" s="318"/>
      <c r="B30" s="140" t="s">
        <v>25</v>
      </c>
      <c r="C30" s="82">
        <v>9</v>
      </c>
      <c r="D30" s="83">
        <v>11</v>
      </c>
      <c r="E30" s="83">
        <v>16</v>
      </c>
      <c r="F30" s="83">
        <v>34</v>
      </c>
      <c r="G30" s="83">
        <v>15</v>
      </c>
      <c r="H30" s="83">
        <v>9</v>
      </c>
      <c r="I30" s="84">
        <v>5</v>
      </c>
      <c r="J30" s="40">
        <f t="shared" si="0"/>
        <v>99</v>
      </c>
      <c r="K30" s="83">
        <v>210</v>
      </c>
      <c r="L30" s="84">
        <v>79</v>
      </c>
      <c r="M30" s="82">
        <v>14134</v>
      </c>
      <c r="N30" s="83">
        <v>7123</v>
      </c>
      <c r="O30" s="141">
        <v>10256</v>
      </c>
      <c r="P30" s="46">
        <f t="shared" si="1"/>
        <v>3</v>
      </c>
      <c r="Q30" s="47">
        <f t="shared" si="9"/>
        <v>1.8333333333333333</v>
      </c>
      <c r="R30" s="47">
        <f t="shared" si="3"/>
        <v>3.2</v>
      </c>
      <c r="S30" s="47">
        <f t="shared" si="4"/>
        <v>3.090909090909091</v>
      </c>
      <c r="T30" s="47">
        <f t="shared" si="5"/>
        <v>3.75</v>
      </c>
      <c r="U30" s="47">
        <f t="shared" si="10"/>
        <v>2.25</v>
      </c>
      <c r="V30" s="229">
        <f t="shared" si="7"/>
        <v>1.25</v>
      </c>
      <c r="W30" s="49">
        <f t="shared" si="11"/>
        <v>2.675675675675676</v>
      </c>
      <c r="X30" s="47">
        <v>5.384615384615385</v>
      </c>
      <c r="Y30" s="48">
        <v>2.0256410256410255</v>
      </c>
      <c r="Z30" s="142">
        <v>4.635618235487045</v>
      </c>
      <c r="AA30" s="138">
        <v>2.3423216047352846</v>
      </c>
      <c r="AB30" s="139">
        <v>3.36482939632545</v>
      </c>
    </row>
    <row r="31" spans="1:28" s="151" customFormat="1" ht="13.5" customHeight="1">
      <c r="A31" s="316">
        <v>7</v>
      </c>
      <c r="B31" s="145" t="s">
        <v>26</v>
      </c>
      <c r="C31" s="86">
        <v>4</v>
      </c>
      <c r="D31" s="87">
        <v>5</v>
      </c>
      <c r="E31" s="87">
        <v>14</v>
      </c>
      <c r="F31" s="87">
        <v>38</v>
      </c>
      <c r="G31" s="87">
        <v>7</v>
      </c>
      <c r="H31" s="87">
        <v>9</v>
      </c>
      <c r="I31" s="88">
        <v>4</v>
      </c>
      <c r="J31" s="26">
        <f t="shared" si="0"/>
        <v>81</v>
      </c>
      <c r="K31" s="87">
        <v>203</v>
      </c>
      <c r="L31" s="88">
        <v>89</v>
      </c>
      <c r="M31" s="86">
        <v>17867</v>
      </c>
      <c r="N31" s="87">
        <v>9453</v>
      </c>
      <c r="O31" s="147">
        <v>13462</v>
      </c>
      <c r="P31" s="32">
        <f t="shared" si="1"/>
        <v>1.3333333333333333</v>
      </c>
      <c r="Q31" s="33">
        <f t="shared" si="9"/>
        <v>0.8333333333333334</v>
      </c>
      <c r="R31" s="33">
        <f t="shared" si="3"/>
        <v>2.8</v>
      </c>
      <c r="S31" s="33">
        <f t="shared" si="4"/>
        <v>3.4545454545454546</v>
      </c>
      <c r="T31" s="33">
        <f t="shared" si="5"/>
        <v>1.75</v>
      </c>
      <c r="U31" s="33">
        <f t="shared" si="10"/>
        <v>2.25</v>
      </c>
      <c r="V31" s="34">
        <f t="shared" si="7"/>
        <v>1</v>
      </c>
      <c r="W31" s="35">
        <f t="shared" si="11"/>
        <v>2.189189189189189</v>
      </c>
      <c r="X31" s="90">
        <v>5.205128205128205</v>
      </c>
      <c r="Y31" s="91">
        <v>2.282051282051282</v>
      </c>
      <c r="Z31" s="148">
        <v>5.854193971166448</v>
      </c>
      <c r="AA31" s="149">
        <v>3.111586570111916</v>
      </c>
      <c r="AB31" s="150">
        <v>4.41666666666666</v>
      </c>
    </row>
    <row r="32" spans="1:28" s="151" customFormat="1" ht="13.5" customHeight="1">
      <c r="A32" s="317"/>
      <c r="B32" s="135" t="s">
        <v>27</v>
      </c>
      <c r="C32" s="79">
        <v>3</v>
      </c>
      <c r="D32" s="80">
        <v>13</v>
      </c>
      <c r="E32" s="80">
        <v>16</v>
      </c>
      <c r="F32" s="80">
        <v>41</v>
      </c>
      <c r="G32" s="80">
        <v>11</v>
      </c>
      <c r="H32" s="80">
        <v>7</v>
      </c>
      <c r="I32" s="81">
        <v>1</v>
      </c>
      <c r="J32" s="26">
        <f t="shared" si="0"/>
        <v>92</v>
      </c>
      <c r="K32" s="80">
        <v>173</v>
      </c>
      <c r="L32" s="81">
        <v>145</v>
      </c>
      <c r="M32" s="79">
        <v>18369</v>
      </c>
      <c r="N32" s="80">
        <v>10795</v>
      </c>
      <c r="O32" s="136">
        <v>16147</v>
      </c>
      <c r="P32" s="32">
        <f t="shared" si="1"/>
        <v>1</v>
      </c>
      <c r="Q32" s="33">
        <f t="shared" si="9"/>
        <v>2.1666666666666665</v>
      </c>
      <c r="R32" s="33">
        <f t="shared" si="3"/>
        <v>3.2</v>
      </c>
      <c r="S32" s="33">
        <f t="shared" si="4"/>
        <v>3.727272727272727</v>
      </c>
      <c r="T32" s="33">
        <f t="shared" si="5"/>
        <v>2.75</v>
      </c>
      <c r="U32" s="33">
        <f t="shared" si="10"/>
        <v>1.75</v>
      </c>
      <c r="V32" s="34">
        <f t="shared" si="7"/>
        <v>0.25</v>
      </c>
      <c r="W32" s="35">
        <f t="shared" si="11"/>
        <v>2.4864864864864864</v>
      </c>
      <c r="X32" s="33">
        <v>4.435897435897436</v>
      </c>
      <c r="Y32" s="34">
        <v>3.717948717948718</v>
      </c>
      <c r="Z32" s="137">
        <v>6.038461538461538</v>
      </c>
      <c r="AA32" s="138">
        <v>3.553324555628703</v>
      </c>
      <c r="AB32" s="139">
        <v>5.29757217847769</v>
      </c>
    </row>
    <row r="33" spans="1:28" s="151" customFormat="1" ht="13.5" customHeight="1">
      <c r="A33" s="317"/>
      <c r="B33" s="135" t="s">
        <v>28</v>
      </c>
      <c r="C33" s="79">
        <v>5</v>
      </c>
      <c r="D33" s="80">
        <v>11</v>
      </c>
      <c r="E33" s="80">
        <v>10</v>
      </c>
      <c r="F33" s="80">
        <v>23</v>
      </c>
      <c r="G33" s="80">
        <v>11</v>
      </c>
      <c r="H33" s="80">
        <v>7</v>
      </c>
      <c r="I33" s="81">
        <v>3</v>
      </c>
      <c r="J33" s="26">
        <f t="shared" si="0"/>
        <v>70</v>
      </c>
      <c r="K33" s="80">
        <v>127</v>
      </c>
      <c r="L33" s="81">
        <v>187</v>
      </c>
      <c r="M33" s="79">
        <v>13760</v>
      </c>
      <c r="N33" s="80">
        <v>11839</v>
      </c>
      <c r="O33" s="136">
        <v>18274</v>
      </c>
      <c r="P33" s="32">
        <f t="shared" si="1"/>
        <v>1.6666666666666667</v>
      </c>
      <c r="Q33" s="33">
        <f t="shared" si="9"/>
        <v>1.8333333333333333</v>
      </c>
      <c r="R33" s="33">
        <f t="shared" si="3"/>
        <v>2</v>
      </c>
      <c r="S33" s="33">
        <f t="shared" si="4"/>
        <v>2.090909090909091</v>
      </c>
      <c r="T33" s="33">
        <f t="shared" si="5"/>
        <v>2.75</v>
      </c>
      <c r="U33" s="33">
        <f t="shared" si="10"/>
        <v>1.75</v>
      </c>
      <c r="V33" s="34">
        <f t="shared" si="7"/>
        <v>0.75</v>
      </c>
      <c r="W33" s="35">
        <f t="shared" si="11"/>
        <v>1.8918918918918919</v>
      </c>
      <c r="X33" s="33">
        <v>3.2564102564102564</v>
      </c>
      <c r="Y33" s="34">
        <v>4.794871794871795</v>
      </c>
      <c r="Z33" s="137">
        <v>4.509996722386103</v>
      </c>
      <c r="AA33" s="138">
        <v>3.8892904073587387</v>
      </c>
      <c r="AB33" s="139">
        <v>5.99737446668854</v>
      </c>
    </row>
    <row r="34" spans="1:28" s="151" customFormat="1" ht="13.5" customHeight="1">
      <c r="A34" s="317"/>
      <c r="B34" s="135" t="s">
        <v>29</v>
      </c>
      <c r="C34" s="79">
        <v>3</v>
      </c>
      <c r="D34" s="80">
        <v>5</v>
      </c>
      <c r="E34" s="80">
        <v>7</v>
      </c>
      <c r="F34" s="80">
        <v>41</v>
      </c>
      <c r="G34" s="80">
        <v>4</v>
      </c>
      <c r="H34" s="80">
        <v>5</v>
      </c>
      <c r="I34" s="81">
        <v>4</v>
      </c>
      <c r="J34" s="26">
        <f t="shared" si="0"/>
        <v>69</v>
      </c>
      <c r="K34" s="80">
        <v>89</v>
      </c>
      <c r="L34" s="81">
        <v>234</v>
      </c>
      <c r="M34" s="79">
        <v>10531</v>
      </c>
      <c r="N34" s="80">
        <v>9132</v>
      </c>
      <c r="O34" s="136">
        <v>13328</v>
      </c>
      <c r="P34" s="32">
        <f t="shared" si="1"/>
        <v>1</v>
      </c>
      <c r="Q34" s="33">
        <f t="shared" si="9"/>
        <v>0.8333333333333334</v>
      </c>
      <c r="R34" s="33">
        <f t="shared" si="3"/>
        <v>1.4</v>
      </c>
      <c r="S34" s="33">
        <f t="shared" si="4"/>
        <v>3.727272727272727</v>
      </c>
      <c r="T34" s="33">
        <f t="shared" si="5"/>
        <v>1</v>
      </c>
      <c r="U34" s="33">
        <f t="shared" si="10"/>
        <v>1.25</v>
      </c>
      <c r="V34" s="34">
        <f t="shared" si="7"/>
        <v>1</v>
      </c>
      <c r="W34" s="35">
        <f t="shared" si="11"/>
        <v>1.864864864864865</v>
      </c>
      <c r="X34" s="33">
        <v>2.282051282051282</v>
      </c>
      <c r="Y34" s="34">
        <v>6</v>
      </c>
      <c r="Z34" s="137">
        <v>3.4584564860426927</v>
      </c>
      <c r="AA34" s="138">
        <v>2.9960629921259843</v>
      </c>
      <c r="AB34" s="139">
        <v>4.37557452396585</v>
      </c>
    </row>
    <row r="35" spans="1:28" s="151" customFormat="1" ht="13.5" customHeight="1">
      <c r="A35" s="318"/>
      <c r="B35" s="140" t="s">
        <v>30</v>
      </c>
      <c r="C35" s="82">
        <v>5</v>
      </c>
      <c r="D35" s="83">
        <v>7</v>
      </c>
      <c r="E35" s="83">
        <v>6</v>
      </c>
      <c r="F35" s="83">
        <v>23</v>
      </c>
      <c r="G35" s="83">
        <v>2</v>
      </c>
      <c r="H35" s="83">
        <v>3</v>
      </c>
      <c r="I35" s="84">
        <v>6</v>
      </c>
      <c r="J35" s="26">
        <f t="shared" si="0"/>
        <v>52</v>
      </c>
      <c r="K35" s="80">
        <v>61</v>
      </c>
      <c r="L35" s="81">
        <v>263</v>
      </c>
      <c r="M35" s="79">
        <v>7929</v>
      </c>
      <c r="N35" s="80">
        <v>7468</v>
      </c>
      <c r="O35" s="136">
        <v>12121</v>
      </c>
      <c r="P35" s="32">
        <f t="shared" si="1"/>
        <v>1.6666666666666667</v>
      </c>
      <c r="Q35" s="33">
        <f t="shared" si="9"/>
        <v>1.1666666666666667</v>
      </c>
      <c r="R35" s="33">
        <f t="shared" si="3"/>
        <v>1.2</v>
      </c>
      <c r="S35" s="33">
        <f t="shared" si="4"/>
        <v>2.090909090909091</v>
      </c>
      <c r="T35" s="33">
        <f t="shared" si="5"/>
        <v>0.5</v>
      </c>
      <c r="U35" s="33">
        <f t="shared" si="10"/>
        <v>0.75</v>
      </c>
      <c r="V35" s="34">
        <f t="shared" si="7"/>
        <v>1.5</v>
      </c>
      <c r="W35" s="35">
        <f t="shared" si="11"/>
        <v>1.4054054054054055</v>
      </c>
      <c r="X35" s="33">
        <v>1.564102564102564</v>
      </c>
      <c r="Y35" s="34">
        <v>6.743589743589744</v>
      </c>
      <c r="Z35" s="137">
        <v>2.599672131147541</v>
      </c>
      <c r="AA35" s="138">
        <v>2.4573872984534386</v>
      </c>
      <c r="AB35" s="139">
        <v>3.9767060367454</v>
      </c>
    </row>
    <row r="36" spans="1:28" s="151" customFormat="1" ht="13.5" customHeight="1">
      <c r="A36" s="316">
        <v>8</v>
      </c>
      <c r="B36" s="145" t="s">
        <v>31</v>
      </c>
      <c r="C36" s="79">
        <v>8</v>
      </c>
      <c r="D36" s="80">
        <v>2</v>
      </c>
      <c r="E36" s="80">
        <v>18</v>
      </c>
      <c r="F36" s="80">
        <v>19</v>
      </c>
      <c r="G36" s="80">
        <v>6</v>
      </c>
      <c r="H36" s="80">
        <v>1</v>
      </c>
      <c r="I36" s="81">
        <v>5</v>
      </c>
      <c r="J36" s="223">
        <f t="shared" si="0"/>
        <v>59</v>
      </c>
      <c r="K36" s="87">
        <v>53</v>
      </c>
      <c r="L36" s="88">
        <v>238</v>
      </c>
      <c r="M36" s="86">
        <v>5639</v>
      </c>
      <c r="N36" s="87">
        <v>5736</v>
      </c>
      <c r="O36" s="147">
        <v>9781</v>
      </c>
      <c r="P36" s="89">
        <f t="shared" si="1"/>
        <v>2.6666666666666665</v>
      </c>
      <c r="Q36" s="90">
        <f t="shared" si="9"/>
        <v>0.3333333333333333</v>
      </c>
      <c r="R36" s="90">
        <f t="shared" si="3"/>
        <v>3.6</v>
      </c>
      <c r="S36" s="90">
        <f t="shared" si="4"/>
        <v>1.7272727272727273</v>
      </c>
      <c r="T36" s="90">
        <f t="shared" si="5"/>
        <v>1.5</v>
      </c>
      <c r="U36" s="90">
        <f t="shared" si="10"/>
        <v>0.25</v>
      </c>
      <c r="V36" s="227">
        <f t="shared" si="7"/>
        <v>1.25</v>
      </c>
      <c r="W36" s="92">
        <f t="shared" si="11"/>
        <v>1.5945945945945945</v>
      </c>
      <c r="X36" s="90">
        <v>1.358974358974359</v>
      </c>
      <c r="Y36" s="91">
        <v>6.102564102564102</v>
      </c>
      <c r="Z36" s="148">
        <v>1.8715565881181546</v>
      </c>
      <c r="AA36" s="149">
        <v>1.8893280632411067</v>
      </c>
      <c r="AB36" s="150">
        <v>3.21955233706385</v>
      </c>
    </row>
    <row r="37" spans="1:28" s="151" customFormat="1" ht="13.5" customHeight="1">
      <c r="A37" s="317"/>
      <c r="B37" s="135" t="s">
        <v>32</v>
      </c>
      <c r="C37" s="79">
        <v>2</v>
      </c>
      <c r="D37" s="80">
        <v>4</v>
      </c>
      <c r="E37" s="80">
        <v>4</v>
      </c>
      <c r="F37" s="80">
        <v>13</v>
      </c>
      <c r="G37" s="80">
        <v>0</v>
      </c>
      <c r="H37" s="80">
        <v>2</v>
      </c>
      <c r="I37" s="81">
        <v>4</v>
      </c>
      <c r="J37" s="26">
        <f aca="true" t="shared" si="12" ref="J37:J56">SUM(C37:I37)</f>
        <v>29</v>
      </c>
      <c r="K37" s="80">
        <v>47</v>
      </c>
      <c r="L37" s="81">
        <v>197</v>
      </c>
      <c r="M37" s="79">
        <v>3847</v>
      </c>
      <c r="N37" s="80">
        <v>3593</v>
      </c>
      <c r="O37" s="136">
        <v>5746</v>
      </c>
      <c r="P37" s="32">
        <f aca="true" t="shared" si="13" ref="P37:P56">C37/3</f>
        <v>0.6666666666666666</v>
      </c>
      <c r="Q37" s="33">
        <f t="shared" si="9"/>
        <v>0.6666666666666666</v>
      </c>
      <c r="R37" s="33">
        <f aca="true" t="shared" si="14" ref="R37:R56">E37/5</f>
        <v>0.8</v>
      </c>
      <c r="S37" s="33">
        <f aca="true" t="shared" si="15" ref="S37:S56">F37/11</f>
        <v>1.1818181818181819</v>
      </c>
      <c r="T37" s="33">
        <f aca="true" t="shared" si="16" ref="T37:T56">G37/4</f>
        <v>0</v>
      </c>
      <c r="U37" s="33">
        <f t="shared" si="10"/>
        <v>0.5</v>
      </c>
      <c r="V37" s="228">
        <f aca="true" t="shared" si="17" ref="V37:V56">I37/4</f>
        <v>1</v>
      </c>
      <c r="W37" s="35">
        <f t="shared" si="11"/>
        <v>0.7837837837837838</v>
      </c>
      <c r="X37" s="33">
        <v>1.205128205128205</v>
      </c>
      <c r="Y37" s="34">
        <v>5.051282051282051</v>
      </c>
      <c r="Z37" s="137">
        <v>1.2751077229035466</v>
      </c>
      <c r="AA37" s="138">
        <v>1.1885544161429045</v>
      </c>
      <c r="AB37" s="139">
        <v>1.91789052069425</v>
      </c>
    </row>
    <row r="38" spans="1:28" s="151" customFormat="1" ht="13.5" customHeight="1">
      <c r="A38" s="317"/>
      <c r="B38" s="135" t="s">
        <v>33</v>
      </c>
      <c r="C38" s="79">
        <v>0</v>
      </c>
      <c r="D38" s="80">
        <v>2</v>
      </c>
      <c r="E38" s="80">
        <v>14</v>
      </c>
      <c r="F38" s="80">
        <v>31</v>
      </c>
      <c r="G38" s="80">
        <v>4</v>
      </c>
      <c r="H38" s="80">
        <v>4</v>
      </c>
      <c r="I38" s="81">
        <v>0</v>
      </c>
      <c r="J38" s="26">
        <f t="shared" si="12"/>
        <v>55</v>
      </c>
      <c r="K38" s="80">
        <v>30</v>
      </c>
      <c r="L38" s="81">
        <v>177</v>
      </c>
      <c r="M38" s="79">
        <v>3526</v>
      </c>
      <c r="N38" s="80">
        <v>2557</v>
      </c>
      <c r="O38" s="136">
        <v>4776</v>
      </c>
      <c r="P38" s="32">
        <f t="shared" si="13"/>
        <v>0</v>
      </c>
      <c r="Q38" s="33">
        <f t="shared" si="9"/>
        <v>0.3333333333333333</v>
      </c>
      <c r="R38" s="33">
        <f t="shared" si="14"/>
        <v>2.8</v>
      </c>
      <c r="S38" s="33">
        <f t="shared" si="15"/>
        <v>2.8181818181818183</v>
      </c>
      <c r="T38" s="33">
        <f t="shared" si="16"/>
        <v>1</v>
      </c>
      <c r="U38" s="33">
        <f t="shared" si="10"/>
        <v>1</v>
      </c>
      <c r="V38" s="228">
        <f t="shared" si="17"/>
        <v>0</v>
      </c>
      <c r="W38" s="35">
        <f t="shared" si="11"/>
        <v>1.4864864864864864</v>
      </c>
      <c r="X38" s="33">
        <v>0.7692307692307693</v>
      </c>
      <c r="Y38" s="34">
        <v>4.538461538461538</v>
      </c>
      <c r="Z38" s="137">
        <v>1.1591058514135437</v>
      </c>
      <c r="AA38" s="138">
        <v>0.8472498343273691</v>
      </c>
      <c r="AB38" s="139">
        <v>1.57208689927583</v>
      </c>
    </row>
    <row r="39" spans="1:28" s="151" customFormat="1" ht="13.5" customHeight="1">
      <c r="A39" s="318"/>
      <c r="B39" s="140" t="s">
        <v>34</v>
      </c>
      <c r="C39" s="82">
        <v>1</v>
      </c>
      <c r="D39" s="83">
        <v>3</v>
      </c>
      <c r="E39" s="83">
        <v>11</v>
      </c>
      <c r="F39" s="83">
        <v>11</v>
      </c>
      <c r="G39" s="83">
        <v>10</v>
      </c>
      <c r="H39" s="83">
        <v>2</v>
      </c>
      <c r="I39" s="84">
        <v>1</v>
      </c>
      <c r="J39" s="40">
        <f t="shared" si="12"/>
        <v>39</v>
      </c>
      <c r="K39" s="83">
        <v>25</v>
      </c>
      <c r="L39" s="84">
        <v>167</v>
      </c>
      <c r="M39" s="82">
        <v>3106</v>
      </c>
      <c r="N39" s="83">
        <v>2251</v>
      </c>
      <c r="O39" s="141">
        <v>4567</v>
      </c>
      <c r="P39" s="46">
        <f t="shared" si="13"/>
        <v>0.3333333333333333</v>
      </c>
      <c r="Q39" s="47">
        <f t="shared" si="9"/>
        <v>0.5</v>
      </c>
      <c r="R39" s="47">
        <f t="shared" si="14"/>
        <v>2.2</v>
      </c>
      <c r="S39" s="47">
        <f t="shared" si="15"/>
        <v>1</v>
      </c>
      <c r="T39" s="47">
        <f t="shared" si="16"/>
        <v>2.5</v>
      </c>
      <c r="U39" s="47">
        <f t="shared" si="10"/>
        <v>0.5</v>
      </c>
      <c r="V39" s="229">
        <f t="shared" si="17"/>
        <v>0.25</v>
      </c>
      <c r="W39" s="49">
        <f t="shared" si="11"/>
        <v>1.054054054054054</v>
      </c>
      <c r="X39" s="47">
        <v>0.6410256410256411</v>
      </c>
      <c r="Y39" s="48">
        <v>4.282051282051282</v>
      </c>
      <c r="Z39" s="142">
        <v>1.019697964543664</v>
      </c>
      <c r="AA39" s="138">
        <v>0.7404605263157895</v>
      </c>
      <c r="AB39" s="139">
        <v>1.49934340118187</v>
      </c>
    </row>
    <row r="40" spans="1:28" s="151" customFormat="1" ht="13.5" customHeight="1">
      <c r="A40" s="316">
        <v>9</v>
      </c>
      <c r="B40" s="145" t="s">
        <v>35</v>
      </c>
      <c r="C40" s="86">
        <v>2</v>
      </c>
      <c r="D40" s="87">
        <v>5</v>
      </c>
      <c r="E40" s="87">
        <v>10</v>
      </c>
      <c r="F40" s="87">
        <v>15</v>
      </c>
      <c r="G40" s="87">
        <v>11</v>
      </c>
      <c r="H40" s="87">
        <v>1</v>
      </c>
      <c r="I40" s="88">
        <v>0</v>
      </c>
      <c r="J40" s="223">
        <f t="shared" si="12"/>
        <v>44</v>
      </c>
      <c r="K40" s="87">
        <v>32</v>
      </c>
      <c r="L40" s="88">
        <v>140</v>
      </c>
      <c r="M40" s="86">
        <v>2385</v>
      </c>
      <c r="N40" s="87">
        <v>1746</v>
      </c>
      <c r="O40" s="147">
        <v>4147</v>
      </c>
      <c r="P40" s="32">
        <f t="shared" si="13"/>
        <v>0.6666666666666666</v>
      </c>
      <c r="Q40" s="33">
        <f t="shared" si="9"/>
        <v>0.8333333333333334</v>
      </c>
      <c r="R40" s="33">
        <f t="shared" si="14"/>
        <v>2</v>
      </c>
      <c r="S40" s="33">
        <f t="shared" si="15"/>
        <v>1.3636363636363635</v>
      </c>
      <c r="T40" s="33">
        <f t="shared" si="16"/>
        <v>2.75</v>
      </c>
      <c r="U40" s="33">
        <f t="shared" si="10"/>
        <v>0.25</v>
      </c>
      <c r="V40" s="34">
        <f t="shared" si="17"/>
        <v>0</v>
      </c>
      <c r="W40" s="35">
        <f t="shared" si="11"/>
        <v>1.1891891891891893</v>
      </c>
      <c r="X40" s="90">
        <v>0.8205128205128205</v>
      </c>
      <c r="Y40" s="91">
        <v>3.58974358974359</v>
      </c>
      <c r="Z40" s="148">
        <v>0.783508541392904</v>
      </c>
      <c r="AA40" s="149">
        <v>0.5752883031301482</v>
      </c>
      <c r="AB40" s="150">
        <v>1.36549226210075</v>
      </c>
    </row>
    <row r="41" spans="1:28" s="151" customFormat="1" ht="13.5" customHeight="1">
      <c r="A41" s="317"/>
      <c r="B41" s="135" t="s">
        <v>36</v>
      </c>
      <c r="C41" s="79">
        <v>1</v>
      </c>
      <c r="D41" s="80">
        <v>10</v>
      </c>
      <c r="E41" s="80">
        <v>13</v>
      </c>
      <c r="F41" s="80">
        <v>27</v>
      </c>
      <c r="G41" s="80">
        <v>17</v>
      </c>
      <c r="H41" s="80">
        <v>7</v>
      </c>
      <c r="I41" s="81">
        <v>0</v>
      </c>
      <c r="J41" s="26">
        <f t="shared" si="12"/>
        <v>75</v>
      </c>
      <c r="K41" s="80">
        <v>18</v>
      </c>
      <c r="L41" s="81">
        <v>138</v>
      </c>
      <c r="M41" s="79">
        <v>2241</v>
      </c>
      <c r="N41" s="80">
        <v>1741</v>
      </c>
      <c r="O41" s="136">
        <v>3594</v>
      </c>
      <c r="P41" s="32">
        <f t="shared" si="13"/>
        <v>0.3333333333333333</v>
      </c>
      <c r="Q41" s="33">
        <f t="shared" si="9"/>
        <v>1.6666666666666667</v>
      </c>
      <c r="R41" s="33">
        <f t="shared" si="14"/>
        <v>2.6</v>
      </c>
      <c r="S41" s="33">
        <f t="shared" si="15"/>
        <v>2.4545454545454546</v>
      </c>
      <c r="T41" s="33">
        <f t="shared" si="16"/>
        <v>4.25</v>
      </c>
      <c r="U41" s="33">
        <f t="shared" si="10"/>
        <v>1.75</v>
      </c>
      <c r="V41" s="34">
        <f t="shared" si="17"/>
        <v>0</v>
      </c>
      <c r="W41" s="35">
        <f t="shared" si="11"/>
        <v>2.027027027027027</v>
      </c>
      <c r="X41" s="33">
        <v>0.46153846153846156</v>
      </c>
      <c r="Y41" s="34">
        <v>3.5384615384615383</v>
      </c>
      <c r="Z41" s="137">
        <v>0.7378992426736911</v>
      </c>
      <c r="AA41" s="138">
        <v>0.5725090430779349</v>
      </c>
      <c r="AB41" s="139">
        <v>1.18496538081107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5</v>
      </c>
      <c r="E42" s="80">
        <v>7</v>
      </c>
      <c r="F42" s="80">
        <v>58</v>
      </c>
      <c r="G42" s="80">
        <v>19</v>
      </c>
      <c r="H42" s="80">
        <v>4</v>
      </c>
      <c r="I42" s="81">
        <v>0</v>
      </c>
      <c r="J42" s="26">
        <f t="shared" si="12"/>
        <v>93</v>
      </c>
      <c r="K42" s="80">
        <v>13</v>
      </c>
      <c r="L42" s="81">
        <v>121</v>
      </c>
      <c r="M42" s="79">
        <v>1737</v>
      </c>
      <c r="N42" s="80">
        <v>1459</v>
      </c>
      <c r="O42" s="136">
        <v>3062</v>
      </c>
      <c r="P42" s="32">
        <f t="shared" si="13"/>
        <v>0</v>
      </c>
      <c r="Q42" s="33">
        <f t="shared" si="9"/>
        <v>0.8333333333333334</v>
      </c>
      <c r="R42" s="33">
        <f t="shared" si="14"/>
        <v>1.4</v>
      </c>
      <c r="S42" s="33">
        <f t="shared" si="15"/>
        <v>5.2727272727272725</v>
      </c>
      <c r="T42" s="33">
        <f t="shared" si="16"/>
        <v>4.75</v>
      </c>
      <c r="U42" s="33">
        <f t="shared" si="10"/>
        <v>1</v>
      </c>
      <c r="V42" s="34">
        <f t="shared" si="17"/>
        <v>0</v>
      </c>
      <c r="W42" s="35">
        <f t="shared" si="11"/>
        <v>2.5135135135135136</v>
      </c>
      <c r="X42" s="33">
        <v>0.3333333333333333</v>
      </c>
      <c r="Y42" s="34">
        <v>3.1025641025641026</v>
      </c>
      <c r="Z42" s="137">
        <v>0.5708182714426553</v>
      </c>
      <c r="AA42" s="138">
        <v>0.480883322346737</v>
      </c>
      <c r="AB42" s="139">
        <v>1.00956149027365</v>
      </c>
    </row>
    <row r="43" spans="1:28" s="151" customFormat="1" ht="13.5" customHeight="1">
      <c r="A43" s="317"/>
      <c r="B43" s="135" t="s">
        <v>38</v>
      </c>
      <c r="C43" s="79">
        <v>2</v>
      </c>
      <c r="D43" s="80">
        <v>6</v>
      </c>
      <c r="E43" s="80">
        <v>10</v>
      </c>
      <c r="F43" s="80">
        <v>51</v>
      </c>
      <c r="G43" s="80">
        <v>16</v>
      </c>
      <c r="H43" s="80">
        <v>2</v>
      </c>
      <c r="I43" s="81">
        <v>2</v>
      </c>
      <c r="J43" s="26">
        <f t="shared" si="12"/>
        <v>89</v>
      </c>
      <c r="K43" s="80">
        <v>16</v>
      </c>
      <c r="L43" s="81">
        <v>87</v>
      </c>
      <c r="M43" s="79">
        <v>1335</v>
      </c>
      <c r="N43" s="80">
        <v>1063</v>
      </c>
      <c r="O43" s="136">
        <v>2053</v>
      </c>
      <c r="P43" s="32">
        <f t="shared" si="13"/>
        <v>0.6666666666666666</v>
      </c>
      <c r="Q43" s="33">
        <f t="shared" si="9"/>
        <v>1</v>
      </c>
      <c r="R43" s="33">
        <f t="shared" si="14"/>
        <v>2</v>
      </c>
      <c r="S43" s="33">
        <f t="shared" si="15"/>
        <v>4.636363636363637</v>
      </c>
      <c r="T43" s="33">
        <f t="shared" si="16"/>
        <v>4</v>
      </c>
      <c r="U43" s="33">
        <f t="shared" si="10"/>
        <v>0.5</v>
      </c>
      <c r="V43" s="34">
        <f t="shared" si="17"/>
        <v>0.5</v>
      </c>
      <c r="W43" s="35">
        <f t="shared" si="11"/>
        <v>2.4054054054054053</v>
      </c>
      <c r="X43" s="33">
        <v>0.41025641025641024</v>
      </c>
      <c r="Y43" s="34">
        <v>2.230769230769231</v>
      </c>
      <c r="Z43" s="137">
        <v>0.43799212598425197</v>
      </c>
      <c r="AA43" s="138">
        <v>0.34967105263157894</v>
      </c>
      <c r="AB43" s="139">
        <v>0.675106872739231</v>
      </c>
    </row>
    <row r="44" spans="1:28" s="151" customFormat="1" ht="13.5" customHeight="1">
      <c r="A44" s="318"/>
      <c r="B44" s="140" t="s">
        <v>39</v>
      </c>
      <c r="C44" s="82">
        <v>0</v>
      </c>
      <c r="D44" s="83">
        <v>8</v>
      </c>
      <c r="E44" s="83">
        <v>5</v>
      </c>
      <c r="F44" s="83">
        <v>27</v>
      </c>
      <c r="G44" s="83">
        <v>14</v>
      </c>
      <c r="H44" s="83">
        <v>3</v>
      </c>
      <c r="I44" s="84">
        <v>1</v>
      </c>
      <c r="J44" s="26">
        <f t="shared" si="12"/>
        <v>58</v>
      </c>
      <c r="K44" s="83">
        <v>14</v>
      </c>
      <c r="L44" s="84">
        <v>51</v>
      </c>
      <c r="M44" s="82">
        <v>950</v>
      </c>
      <c r="N44" s="83">
        <v>999</v>
      </c>
      <c r="O44" s="141">
        <v>1461</v>
      </c>
      <c r="P44" s="32">
        <f t="shared" si="13"/>
        <v>0</v>
      </c>
      <c r="Q44" s="33">
        <f t="shared" si="9"/>
        <v>1.3333333333333333</v>
      </c>
      <c r="R44" s="33">
        <f t="shared" si="14"/>
        <v>1</v>
      </c>
      <c r="S44" s="33">
        <f t="shared" si="15"/>
        <v>2.4545454545454546</v>
      </c>
      <c r="T44" s="33">
        <f t="shared" si="16"/>
        <v>3.5</v>
      </c>
      <c r="U44" s="33">
        <f t="shared" si="10"/>
        <v>0.75</v>
      </c>
      <c r="V44" s="34">
        <f t="shared" si="17"/>
        <v>0.25</v>
      </c>
      <c r="W44" s="35">
        <f t="shared" si="11"/>
        <v>1.5675675675675675</v>
      </c>
      <c r="X44" s="47">
        <v>0.358974358974359</v>
      </c>
      <c r="Y44" s="48">
        <v>1.3076923076923077</v>
      </c>
      <c r="Z44" s="142">
        <v>0.3123972377507399</v>
      </c>
      <c r="AA44" s="143">
        <v>0.3285103584347254</v>
      </c>
      <c r="AB44" s="144">
        <v>0.480118304304962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14</v>
      </c>
      <c r="E45" s="80">
        <v>9</v>
      </c>
      <c r="F45" s="80">
        <v>13</v>
      </c>
      <c r="G45" s="80">
        <v>12</v>
      </c>
      <c r="H45" s="80">
        <v>7</v>
      </c>
      <c r="I45" s="81">
        <v>0</v>
      </c>
      <c r="J45" s="223">
        <f t="shared" si="12"/>
        <v>55</v>
      </c>
      <c r="K45" s="80">
        <v>10</v>
      </c>
      <c r="L45" s="81">
        <v>37</v>
      </c>
      <c r="M45" s="79">
        <v>824</v>
      </c>
      <c r="N45" s="80">
        <v>739</v>
      </c>
      <c r="O45" s="136">
        <v>968</v>
      </c>
      <c r="P45" s="89">
        <f t="shared" si="13"/>
        <v>0</v>
      </c>
      <c r="Q45" s="90">
        <f t="shared" si="9"/>
        <v>2.3333333333333335</v>
      </c>
      <c r="R45" s="90">
        <f t="shared" si="14"/>
        <v>1.8</v>
      </c>
      <c r="S45" s="90">
        <f t="shared" si="15"/>
        <v>1.1818181818181819</v>
      </c>
      <c r="T45" s="90">
        <f t="shared" si="16"/>
        <v>3</v>
      </c>
      <c r="U45" s="90">
        <f t="shared" si="10"/>
        <v>1.75</v>
      </c>
      <c r="V45" s="227">
        <f t="shared" si="17"/>
        <v>0</v>
      </c>
      <c r="W45" s="92">
        <f t="shared" si="11"/>
        <v>1.4864864864864864</v>
      </c>
      <c r="X45" s="33">
        <v>0.2564102564102564</v>
      </c>
      <c r="Y45" s="34">
        <v>0.9487179487179487</v>
      </c>
      <c r="Z45" s="137">
        <v>0.27025254181698916</v>
      </c>
      <c r="AA45" s="138">
        <v>0.24126673196212864</v>
      </c>
      <c r="AB45" s="139">
        <v>0.318316343308122</v>
      </c>
    </row>
    <row r="46" spans="1:28" s="151" customFormat="1" ht="13.5" customHeight="1">
      <c r="A46" s="317"/>
      <c r="B46" s="135" t="s">
        <v>41</v>
      </c>
      <c r="C46" s="79">
        <v>1</v>
      </c>
      <c r="D46" s="80">
        <v>3</v>
      </c>
      <c r="E46" s="80">
        <v>12</v>
      </c>
      <c r="F46" s="80">
        <v>11</v>
      </c>
      <c r="G46" s="80">
        <v>4</v>
      </c>
      <c r="H46" s="80">
        <v>5</v>
      </c>
      <c r="I46" s="81">
        <v>1</v>
      </c>
      <c r="J46" s="26">
        <f t="shared" si="12"/>
        <v>37</v>
      </c>
      <c r="K46" s="80">
        <v>7</v>
      </c>
      <c r="L46" s="81">
        <v>25</v>
      </c>
      <c r="M46" s="79">
        <v>737</v>
      </c>
      <c r="N46" s="80">
        <v>541</v>
      </c>
      <c r="O46" s="136">
        <v>630</v>
      </c>
      <c r="P46" s="32">
        <f t="shared" si="13"/>
        <v>0.3333333333333333</v>
      </c>
      <c r="Q46" s="33">
        <f t="shared" si="9"/>
        <v>0.5</v>
      </c>
      <c r="R46" s="33">
        <f t="shared" si="14"/>
        <v>2.4</v>
      </c>
      <c r="S46" s="33">
        <f t="shared" si="15"/>
        <v>1</v>
      </c>
      <c r="T46" s="33">
        <f t="shared" si="16"/>
        <v>1</v>
      </c>
      <c r="U46" s="33">
        <f t="shared" si="10"/>
        <v>1.25</v>
      </c>
      <c r="V46" s="228">
        <f t="shared" si="17"/>
        <v>0.25</v>
      </c>
      <c r="W46" s="35">
        <f t="shared" si="11"/>
        <v>1</v>
      </c>
      <c r="X46" s="33">
        <v>0.1794871794871795</v>
      </c>
      <c r="Y46" s="34">
        <v>0.6410256410256411</v>
      </c>
      <c r="Z46" s="137">
        <v>0.24187725631768953</v>
      </c>
      <c r="AA46" s="138">
        <v>0.17790200591910554</v>
      </c>
      <c r="AB46" s="139">
        <v>0.206896551724138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4</v>
      </c>
      <c r="E47" s="80">
        <v>6</v>
      </c>
      <c r="F47" s="80">
        <v>3</v>
      </c>
      <c r="G47" s="80">
        <v>2</v>
      </c>
      <c r="H47" s="80">
        <v>5</v>
      </c>
      <c r="I47" s="81">
        <v>1</v>
      </c>
      <c r="J47" s="26">
        <f t="shared" si="12"/>
        <v>21</v>
      </c>
      <c r="K47" s="80">
        <v>4</v>
      </c>
      <c r="L47" s="81">
        <v>13</v>
      </c>
      <c r="M47" s="79">
        <v>546</v>
      </c>
      <c r="N47" s="80">
        <v>423</v>
      </c>
      <c r="O47" s="136">
        <v>473</v>
      </c>
      <c r="P47" s="32">
        <f t="shared" si="13"/>
        <v>0</v>
      </c>
      <c r="Q47" s="33">
        <f t="shared" si="9"/>
        <v>0.6666666666666666</v>
      </c>
      <c r="R47" s="33">
        <f t="shared" si="14"/>
        <v>1.2</v>
      </c>
      <c r="S47" s="33">
        <f t="shared" si="15"/>
        <v>0.2727272727272727</v>
      </c>
      <c r="T47" s="33">
        <f t="shared" si="16"/>
        <v>0.5</v>
      </c>
      <c r="U47" s="33">
        <f t="shared" si="10"/>
        <v>1.25</v>
      </c>
      <c r="V47" s="228">
        <f t="shared" si="17"/>
        <v>0.25</v>
      </c>
      <c r="W47" s="35">
        <f t="shared" si="11"/>
        <v>0.5675675675675675</v>
      </c>
      <c r="X47" s="33">
        <v>0.10256410256410256</v>
      </c>
      <c r="Y47" s="34">
        <v>0.3333333333333333</v>
      </c>
      <c r="Z47" s="137">
        <v>0.1778501628664495</v>
      </c>
      <c r="AA47" s="138">
        <v>0.13919052319842054</v>
      </c>
      <c r="AB47" s="139">
        <v>0.155234657039711</v>
      </c>
    </row>
    <row r="48" spans="1:28" s="151" customFormat="1" ht="13.5" customHeight="1">
      <c r="A48" s="318"/>
      <c r="B48" s="140" t="s">
        <v>43</v>
      </c>
      <c r="C48" s="82">
        <v>0</v>
      </c>
      <c r="D48" s="83">
        <v>7</v>
      </c>
      <c r="E48" s="83">
        <v>2</v>
      </c>
      <c r="F48" s="83">
        <v>4</v>
      </c>
      <c r="G48" s="83">
        <v>1</v>
      </c>
      <c r="H48" s="83">
        <v>2</v>
      </c>
      <c r="I48" s="84">
        <v>0</v>
      </c>
      <c r="J48" s="40">
        <f t="shared" si="12"/>
        <v>16</v>
      </c>
      <c r="K48" s="83">
        <v>3</v>
      </c>
      <c r="L48" s="84">
        <v>11</v>
      </c>
      <c r="M48" s="82">
        <v>436</v>
      </c>
      <c r="N48" s="83">
        <v>355</v>
      </c>
      <c r="O48" s="141">
        <v>407</v>
      </c>
      <c r="P48" s="46">
        <f t="shared" si="13"/>
        <v>0</v>
      </c>
      <c r="Q48" s="47">
        <f t="shared" si="9"/>
        <v>1.1666666666666667</v>
      </c>
      <c r="R48" s="47">
        <f t="shared" si="14"/>
        <v>0.4</v>
      </c>
      <c r="S48" s="47">
        <f t="shared" si="15"/>
        <v>0.36363636363636365</v>
      </c>
      <c r="T48" s="47">
        <f t="shared" si="16"/>
        <v>0.25</v>
      </c>
      <c r="U48" s="47">
        <f t="shared" si="10"/>
        <v>0.5</v>
      </c>
      <c r="V48" s="229">
        <f t="shared" si="17"/>
        <v>0</v>
      </c>
      <c r="W48" s="49">
        <f t="shared" si="11"/>
        <v>0.43243243243243246</v>
      </c>
      <c r="X48" s="47">
        <v>0.07692307692307693</v>
      </c>
      <c r="Y48" s="48">
        <v>0.28205128205128205</v>
      </c>
      <c r="Z48" s="142">
        <v>0.14295081967213114</v>
      </c>
      <c r="AA48" s="138">
        <v>0.11685319289005924</v>
      </c>
      <c r="AB48" s="139">
        <v>0.133969716919026</v>
      </c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1</v>
      </c>
      <c r="E49" s="87">
        <v>2</v>
      </c>
      <c r="F49" s="87">
        <v>2</v>
      </c>
      <c r="G49" s="87">
        <v>0</v>
      </c>
      <c r="H49" s="87">
        <v>2</v>
      </c>
      <c r="I49" s="88">
        <v>0</v>
      </c>
      <c r="J49" s="26">
        <f t="shared" si="12"/>
        <v>7</v>
      </c>
      <c r="K49" s="87">
        <v>4</v>
      </c>
      <c r="L49" s="88">
        <v>8</v>
      </c>
      <c r="M49" s="86">
        <v>397</v>
      </c>
      <c r="N49" s="87">
        <v>268</v>
      </c>
      <c r="O49" s="147">
        <v>345</v>
      </c>
      <c r="P49" s="32">
        <f t="shared" si="13"/>
        <v>0</v>
      </c>
      <c r="Q49" s="33">
        <f t="shared" si="9"/>
        <v>0.16666666666666666</v>
      </c>
      <c r="R49" s="33">
        <f t="shared" si="14"/>
        <v>0.4</v>
      </c>
      <c r="S49" s="33">
        <f t="shared" si="15"/>
        <v>0.18181818181818182</v>
      </c>
      <c r="T49" s="33">
        <f t="shared" si="16"/>
        <v>0</v>
      </c>
      <c r="U49" s="33">
        <f t="shared" si="10"/>
        <v>0.5</v>
      </c>
      <c r="V49" s="34">
        <f t="shared" si="17"/>
        <v>0</v>
      </c>
      <c r="W49" s="35">
        <f t="shared" si="11"/>
        <v>0.1891891891891892</v>
      </c>
      <c r="X49" s="90">
        <v>0.10256410256410256</v>
      </c>
      <c r="Y49" s="91">
        <v>0.20512820512820512</v>
      </c>
      <c r="Z49" s="148">
        <v>0.1301639344262295</v>
      </c>
      <c r="AA49" s="149">
        <v>0.08812890496547189</v>
      </c>
      <c r="AB49" s="150">
        <v>0.113337713534823</v>
      </c>
    </row>
    <row r="50" spans="1:28" s="151" customFormat="1" ht="13.5" customHeight="1">
      <c r="A50" s="317"/>
      <c r="B50" s="135" t="s">
        <v>45</v>
      </c>
      <c r="C50" s="79">
        <v>2</v>
      </c>
      <c r="D50" s="80">
        <v>5</v>
      </c>
      <c r="E50" s="80">
        <v>0</v>
      </c>
      <c r="F50" s="80">
        <v>1</v>
      </c>
      <c r="G50" s="80">
        <v>0</v>
      </c>
      <c r="H50" s="80">
        <v>2</v>
      </c>
      <c r="I50" s="81">
        <v>0</v>
      </c>
      <c r="J50" s="26">
        <f t="shared" si="12"/>
        <v>10</v>
      </c>
      <c r="K50" s="80">
        <v>3</v>
      </c>
      <c r="L50" s="81">
        <v>12</v>
      </c>
      <c r="M50" s="79">
        <v>325</v>
      </c>
      <c r="N50" s="80">
        <v>257</v>
      </c>
      <c r="O50" s="136">
        <v>340</v>
      </c>
      <c r="P50" s="32">
        <f t="shared" si="13"/>
        <v>0.6666666666666666</v>
      </c>
      <c r="Q50" s="33">
        <f t="shared" si="9"/>
        <v>0.8333333333333334</v>
      </c>
      <c r="R50" s="33">
        <f t="shared" si="14"/>
        <v>0</v>
      </c>
      <c r="S50" s="33">
        <f t="shared" si="15"/>
        <v>0.09090909090909091</v>
      </c>
      <c r="T50" s="33">
        <f t="shared" si="16"/>
        <v>0</v>
      </c>
      <c r="U50" s="33">
        <f t="shared" si="10"/>
        <v>0.5</v>
      </c>
      <c r="V50" s="34">
        <f t="shared" si="17"/>
        <v>0</v>
      </c>
      <c r="W50" s="35">
        <f t="shared" si="11"/>
        <v>0.2702702702702703</v>
      </c>
      <c r="X50" s="33">
        <v>0.07692307692307693</v>
      </c>
      <c r="Y50" s="34">
        <v>0.3076923076923077</v>
      </c>
      <c r="Z50" s="137">
        <v>0.10669730794484569</v>
      </c>
      <c r="AA50" s="138">
        <v>0.08442838370565046</v>
      </c>
      <c r="AB50" s="139">
        <v>0.11158516573679</v>
      </c>
    </row>
    <row r="51" spans="1:28" s="151" customFormat="1" ht="13.5" customHeight="1">
      <c r="A51" s="317"/>
      <c r="B51" s="135" t="s">
        <v>46</v>
      </c>
      <c r="C51" s="79">
        <v>3</v>
      </c>
      <c r="D51" s="80">
        <v>2</v>
      </c>
      <c r="E51" s="80">
        <v>3</v>
      </c>
      <c r="F51" s="80">
        <v>1</v>
      </c>
      <c r="G51" s="80">
        <v>0</v>
      </c>
      <c r="H51" s="80">
        <v>7</v>
      </c>
      <c r="I51" s="81">
        <v>0</v>
      </c>
      <c r="J51" s="26">
        <f t="shared" si="12"/>
        <v>16</v>
      </c>
      <c r="K51" s="80">
        <v>0</v>
      </c>
      <c r="L51" s="81">
        <v>10</v>
      </c>
      <c r="M51" s="79">
        <v>306</v>
      </c>
      <c r="N51" s="80">
        <v>239</v>
      </c>
      <c r="O51" s="136">
        <v>300</v>
      </c>
      <c r="P51" s="32">
        <f t="shared" si="13"/>
        <v>1</v>
      </c>
      <c r="Q51" s="33">
        <f t="shared" si="9"/>
        <v>0.3333333333333333</v>
      </c>
      <c r="R51" s="33">
        <f t="shared" si="14"/>
        <v>0.6</v>
      </c>
      <c r="S51" s="33">
        <f t="shared" si="15"/>
        <v>0.09090909090909091</v>
      </c>
      <c r="T51" s="33">
        <f t="shared" si="16"/>
        <v>0</v>
      </c>
      <c r="U51" s="33">
        <f t="shared" si="10"/>
        <v>1.75</v>
      </c>
      <c r="V51" s="34">
        <f t="shared" si="17"/>
        <v>0</v>
      </c>
      <c r="W51" s="35">
        <f t="shared" si="11"/>
        <v>0.43243243243243246</v>
      </c>
      <c r="X51" s="33">
        <v>0</v>
      </c>
      <c r="Y51" s="34">
        <v>0.2564102564102564</v>
      </c>
      <c r="Z51" s="137">
        <v>0.10029498525073746</v>
      </c>
      <c r="AA51" s="138">
        <v>0.07856673241288625</v>
      </c>
      <c r="AB51" s="139">
        <v>0.0985545335085413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1</v>
      </c>
      <c r="E52" s="83">
        <v>0</v>
      </c>
      <c r="F52" s="83">
        <v>5</v>
      </c>
      <c r="G52" s="83">
        <v>3</v>
      </c>
      <c r="H52" s="83">
        <v>1</v>
      </c>
      <c r="I52" s="84">
        <v>0</v>
      </c>
      <c r="J52" s="26">
        <f t="shared" si="12"/>
        <v>10</v>
      </c>
      <c r="K52" s="83">
        <v>3</v>
      </c>
      <c r="L52" s="84">
        <v>14</v>
      </c>
      <c r="M52" s="82">
        <v>268</v>
      </c>
      <c r="N52" s="83">
        <v>264</v>
      </c>
      <c r="O52" s="141">
        <v>286</v>
      </c>
      <c r="P52" s="32">
        <f t="shared" si="13"/>
        <v>0</v>
      </c>
      <c r="Q52" s="33">
        <f t="shared" si="9"/>
        <v>0.16666666666666666</v>
      </c>
      <c r="R52" s="33">
        <f t="shared" si="14"/>
        <v>0</v>
      </c>
      <c r="S52" s="33">
        <f t="shared" si="15"/>
        <v>0.45454545454545453</v>
      </c>
      <c r="T52" s="33">
        <f t="shared" si="16"/>
        <v>0.75</v>
      </c>
      <c r="U52" s="33">
        <f t="shared" si="10"/>
        <v>0.25</v>
      </c>
      <c r="V52" s="34">
        <f t="shared" si="17"/>
        <v>0</v>
      </c>
      <c r="W52" s="35">
        <f t="shared" si="11"/>
        <v>0.2702702702702703</v>
      </c>
      <c r="X52" s="47">
        <v>0.07692307692307693</v>
      </c>
      <c r="Y52" s="48">
        <v>0.358974358974359</v>
      </c>
      <c r="Z52" s="142">
        <v>0.08775376555337262</v>
      </c>
      <c r="AA52" s="143">
        <v>0.08681354817494245</v>
      </c>
      <c r="AB52" s="144">
        <v>0.0938320209973753</v>
      </c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1</v>
      </c>
      <c r="F53" s="87">
        <v>3</v>
      </c>
      <c r="G53" s="87">
        <v>0</v>
      </c>
      <c r="H53" s="87">
        <v>3</v>
      </c>
      <c r="I53" s="88">
        <v>0</v>
      </c>
      <c r="J53" s="223">
        <f t="shared" si="12"/>
        <v>7</v>
      </c>
      <c r="K53" s="87">
        <v>1</v>
      </c>
      <c r="L53" s="88">
        <v>10</v>
      </c>
      <c r="M53" s="86">
        <v>205</v>
      </c>
      <c r="N53" s="87">
        <v>231</v>
      </c>
      <c r="O53" s="147">
        <v>293</v>
      </c>
      <c r="P53" s="89">
        <f t="shared" si="13"/>
        <v>0</v>
      </c>
      <c r="Q53" s="90">
        <f t="shared" si="9"/>
        <v>0</v>
      </c>
      <c r="R53" s="90">
        <f t="shared" si="14"/>
        <v>0.2</v>
      </c>
      <c r="S53" s="90">
        <f t="shared" si="15"/>
        <v>0.2727272727272727</v>
      </c>
      <c r="T53" s="90">
        <f t="shared" si="16"/>
        <v>0</v>
      </c>
      <c r="U53" s="90">
        <f t="shared" si="10"/>
        <v>0.75</v>
      </c>
      <c r="V53" s="227">
        <f t="shared" si="17"/>
        <v>0</v>
      </c>
      <c r="W53" s="92">
        <f t="shared" si="11"/>
        <v>0.1891891891891892</v>
      </c>
      <c r="X53" s="90">
        <v>0.02564102564102564</v>
      </c>
      <c r="Y53" s="91">
        <v>0.2564102564102564</v>
      </c>
      <c r="Z53" s="148">
        <v>0.06719108489019994</v>
      </c>
      <c r="AA53" s="138">
        <v>0.07588699080157688</v>
      </c>
      <c r="AB53" s="139">
        <v>0.0961286089238845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2</v>
      </c>
      <c r="E54" s="80">
        <v>2</v>
      </c>
      <c r="F54" s="80">
        <v>2</v>
      </c>
      <c r="G54" s="80">
        <v>0</v>
      </c>
      <c r="H54" s="80">
        <v>1</v>
      </c>
      <c r="I54" s="81">
        <v>0</v>
      </c>
      <c r="J54" s="26">
        <f t="shared" si="12"/>
        <v>7</v>
      </c>
      <c r="K54" s="80">
        <v>0</v>
      </c>
      <c r="L54" s="81">
        <v>12</v>
      </c>
      <c r="M54" s="79">
        <v>164</v>
      </c>
      <c r="N54" s="80">
        <v>197</v>
      </c>
      <c r="O54" s="136">
        <v>278</v>
      </c>
      <c r="P54" s="32">
        <f t="shared" si="13"/>
        <v>0</v>
      </c>
      <c r="Q54" s="33">
        <f t="shared" si="9"/>
        <v>0.3333333333333333</v>
      </c>
      <c r="R54" s="33">
        <f t="shared" si="14"/>
        <v>0.4</v>
      </c>
      <c r="S54" s="33">
        <f t="shared" si="15"/>
        <v>0.18181818181818182</v>
      </c>
      <c r="T54" s="33">
        <f t="shared" si="16"/>
        <v>0</v>
      </c>
      <c r="U54" s="33">
        <f t="shared" si="10"/>
        <v>0.25</v>
      </c>
      <c r="V54" s="34">
        <f t="shared" si="17"/>
        <v>0</v>
      </c>
      <c r="W54" s="35">
        <f t="shared" si="11"/>
        <v>0.1891891891891892</v>
      </c>
      <c r="X54" s="33">
        <v>0</v>
      </c>
      <c r="Y54" s="34">
        <v>0.3076923076923077</v>
      </c>
      <c r="Z54" s="137">
        <v>0.05377049180327869</v>
      </c>
      <c r="AA54" s="138">
        <v>0.06467498358502954</v>
      </c>
      <c r="AB54" s="139">
        <v>0.0912672357189757</v>
      </c>
    </row>
    <row r="55" spans="1:28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26">
        <f t="shared" si="12"/>
        <v>0</v>
      </c>
      <c r="K55" s="80">
        <v>0</v>
      </c>
      <c r="L55" s="81">
        <v>11</v>
      </c>
      <c r="M55" s="79">
        <v>125</v>
      </c>
      <c r="N55" s="80">
        <v>184</v>
      </c>
      <c r="O55" s="136">
        <v>193</v>
      </c>
      <c r="P55" s="32">
        <f t="shared" si="13"/>
        <v>0</v>
      </c>
      <c r="Q55" s="33">
        <f t="shared" si="9"/>
        <v>0</v>
      </c>
      <c r="R55" s="33">
        <f t="shared" si="14"/>
        <v>0</v>
      </c>
      <c r="S55" s="33">
        <f t="shared" si="15"/>
        <v>0</v>
      </c>
      <c r="T55" s="33">
        <f t="shared" si="16"/>
        <v>0</v>
      </c>
      <c r="U55" s="33">
        <f t="shared" si="10"/>
        <v>0</v>
      </c>
      <c r="V55" s="34">
        <f t="shared" si="17"/>
        <v>0</v>
      </c>
      <c r="W55" s="35">
        <f t="shared" si="11"/>
        <v>0</v>
      </c>
      <c r="X55" s="33">
        <v>0</v>
      </c>
      <c r="Y55" s="34">
        <v>0.28205128205128205</v>
      </c>
      <c r="Z55" s="137">
        <v>0.041050903119868636</v>
      </c>
      <c r="AA55" s="138">
        <v>0.06034765496884224</v>
      </c>
      <c r="AB55" s="139">
        <v>0.0634242523825172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2</v>
      </c>
      <c r="G56" s="80">
        <v>2</v>
      </c>
      <c r="H56" s="80">
        <v>0</v>
      </c>
      <c r="I56" s="81">
        <v>0</v>
      </c>
      <c r="J56" s="26">
        <f t="shared" si="12"/>
        <v>4</v>
      </c>
      <c r="K56" s="80">
        <v>2</v>
      </c>
      <c r="L56" s="81">
        <v>2</v>
      </c>
      <c r="M56" s="79">
        <v>98</v>
      </c>
      <c r="N56" s="80">
        <v>158</v>
      </c>
      <c r="O56" s="136">
        <v>166</v>
      </c>
      <c r="P56" s="32">
        <f t="shared" si="13"/>
        <v>0</v>
      </c>
      <c r="Q56" s="33">
        <f t="shared" si="9"/>
        <v>0</v>
      </c>
      <c r="R56" s="33">
        <f t="shared" si="14"/>
        <v>0</v>
      </c>
      <c r="S56" s="33">
        <f t="shared" si="15"/>
        <v>0.18181818181818182</v>
      </c>
      <c r="T56" s="33">
        <f t="shared" si="16"/>
        <v>0.5</v>
      </c>
      <c r="U56" s="33">
        <f t="shared" si="10"/>
        <v>0</v>
      </c>
      <c r="V56" s="34">
        <f t="shared" si="17"/>
        <v>0</v>
      </c>
      <c r="W56" s="35">
        <f t="shared" si="11"/>
        <v>0.10810810810810811</v>
      </c>
      <c r="X56" s="33">
        <v>0.05128205128205128</v>
      </c>
      <c r="Y56" s="34">
        <v>0.05128205128205128</v>
      </c>
      <c r="Z56" s="137">
        <v>0.032525721871888486</v>
      </c>
      <c r="AA56" s="138">
        <v>0.05193951347797501</v>
      </c>
      <c r="AB56" s="139">
        <v>0.0545693622616699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1</v>
      </c>
      <c r="L57" s="236"/>
      <c r="M57" s="255"/>
      <c r="N57" s="254">
        <v>90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0.02564102564102564</v>
      </c>
      <c r="Y57" s="236"/>
      <c r="Z57" s="261"/>
      <c r="AA57" s="138">
        <v>0.0297029702970297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87</v>
      </c>
      <c r="D58" s="94">
        <f t="shared" si="18"/>
        <v>317</v>
      </c>
      <c r="E58" s="94">
        <f t="shared" si="18"/>
        <v>413</v>
      </c>
      <c r="F58" s="94">
        <f t="shared" si="18"/>
        <v>814</v>
      </c>
      <c r="G58" s="94">
        <f t="shared" si="18"/>
        <v>284</v>
      </c>
      <c r="H58" s="94">
        <f t="shared" si="18"/>
        <v>273</v>
      </c>
      <c r="I58" s="95">
        <f t="shared" si="18"/>
        <v>60</v>
      </c>
      <c r="J58" s="224">
        <f>SUM(C58:I58)</f>
        <v>2248</v>
      </c>
      <c r="K58" s="94">
        <v>2477</v>
      </c>
      <c r="L58" s="95">
        <v>2622</v>
      </c>
      <c r="M58" s="93">
        <f>SUM(M5:M57)</f>
        <v>143557</v>
      </c>
      <c r="N58" s="94">
        <v>105880</v>
      </c>
      <c r="O58" s="152">
        <v>148674</v>
      </c>
      <c r="P58" s="99">
        <f>C58/3</f>
        <v>29</v>
      </c>
      <c r="Q58" s="100">
        <f>(SUM(D5:D17)/7)+(SUM(D18:D56)/6)</f>
        <v>51.88095238095238</v>
      </c>
      <c r="R58" s="100">
        <f>E58/5</f>
        <v>82.6</v>
      </c>
      <c r="S58" s="100">
        <f>F58/11</f>
        <v>74</v>
      </c>
      <c r="T58" s="100">
        <f>G58/4</f>
        <v>71</v>
      </c>
      <c r="U58" s="100">
        <f>(SUM(H5:H17)/5)+(SUM(H18:H56)/4)</f>
        <v>68.1</v>
      </c>
      <c r="V58" s="153">
        <f>I58/4</f>
        <v>15</v>
      </c>
      <c r="W58" s="225">
        <f>(SUM(J5:J17)/39)+(SUM(J18:J56)/37)</f>
        <v>60.61954261954262</v>
      </c>
      <c r="X58" s="100">
        <v>63.51282051282051</v>
      </c>
      <c r="Y58" s="101">
        <v>67.23076923076923</v>
      </c>
      <c r="Z58" s="102">
        <f>SUM(Z5:Z57)</f>
        <v>47.13924760138077</v>
      </c>
      <c r="AA58" s="100">
        <v>34.82725188605381</v>
      </c>
      <c r="AB58" s="153">
        <v>48.8898388687931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84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2">
        <f aca="true" t="shared" si="0" ref="J5:J36">SUM(C5:I5)</f>
        <v>0</v>
      </c>
      <c r="K5" s="13">
        <v>0</v>
      </c>
      <c r="L5" s="14">
        <v>7</v>
      </c>
      <c r="M5" s="75">
        <v>10</v>
      </c>
      <c r="N5" s="76">
        <v>15</v>
      </c>
      <c r="O5" s="131">
        <v>60</v>
      </c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0</v>
      </c>
      <c r="S5" s="19">
        <f aca="true" t="shared" si="4" ref="S5:S36">F5/11</f>
        <v>0</v>
      </c>
      <c r="T5" s="19">
        <f aca="true" t="shared" si="5" ref="T5:T36">G5/4</f>
        <v>0</v>
      </c>
      <c r="U5" s="19">
        <f aca="true" t="shared" si="6" ref="U5:U17">H5/5</f>
        <v>0</v>
      </c>
      <c r="V5" s="20">
        <f aca="true" t="shared" si="7" ref="V5:V36">I5/4</f>
        <v>0</v>
      </c>
      <c r="W5" s="21">
        <f aca="true" t="shared" si="8" ref="W5:W17">J5/39</f>
        <v>0</v>
      </c>
      <c r="X5" s="19">
        <v>0</v>
      </c>
      <c r="Y5" s="20">
        <v>0.1794871794871795</v>
      </c>
      <c r="Z5" s="132">
        <v>0.003287310979618672</v>
      </c>
      <c r="AA5" s="133">
        <v>0.005069280162216965</v>
      </c>
      <c r="AB5" s="134">
        <v>0.0203596878181201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8">
        <v>0</v>
      </c>
      <c r="J6" s="26">
        <f t="shared" si="0"/>
        <v>0</v>
      </c>
      <c r="K6" s="27">
        <v>0</v>
      </c>
      <c r="L6" s="28">
        <v>7</v>
      </c>
      <c r="M6" s="79">
        <v>9</v>
      </c>
      <c r="N6" s="80">
        <v>30</v>
      </c>
      <c r="O6" s="136">
        <v>117</v>
      </c>
      <c r="P6" s="32">
        <f t="shared" si="1"/>
        <v>0</v>
      </c>
      <c r="Q6" s="33">
        <f t="shared" si="2"/>
        <v>0</v>
      </c>
      <c r="R6" s="33">
        <f t="shared" si="3"/>
        <v>0</v>
      </c>
      <c r="S6" s="33">
        <f t="shared" si="4"/>
        <v>0</v>
      </c>
      <c r="T6" s="33">
        <f t="shared" si="5"/>
        <v>0</v>
      </c>
      <c r="U6" s="33">
        <f t="shared" si="6"/>
        <v>0</v>
      </c>
      <c r="V6" s="34">
        <f t="shared" si="7"/>
        <v>0</v>
      </c>
      <c r="W6" s="35">
        <f t="shared" si="8"/>
        <v>0</v>
      </c>
      <c r="X6" s="33">
        <v>0</v>
      </c>
      <c r="Y6" s="34">
        <v>0.1794871794871795</v>
      </c>
      <c r="Z6" s="137">
        <v>0.002952755905511811</v>
      </c>
      <c r="AA6" s="138">
        <v>0.009943652635067949</v>
      </c>
      <c r="AB6" s="139">
        <v>0.0384995064165844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0</v>
      </c>
      <c r="K7" s="27">
        <v>0</v>
      </c>
      <c r="L7" s="28">
        <v>8</v>
      </c>
      <c r="M7" s="79">
        <v>10</v>
      </c>
      <c r="N7" s="80">
        <v>38</v>
      </c>
      <c r="O7" s="136">
        <v>111</v>
      </c>
      <c r="P7" s="32">
        <f t="shared" si="1"/>
        <v>0</v>
      </c>
      <c r="Q7" s="33">
        <f t="shared" si="2"/>
        <v>0</v>
      </c>
      <c r="R7" s="33">
        <f t="shared" si="3"/>
        <v>0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</v>
      </c>
      <c r="X7" s="33">
        <v>0</v>
      </c>
      <c r="Y7" s="34">
        <v>0.20512820512820512</v>
      </c>
      <c r="Z7" s="137">
        <v>0.003278688524590164</v>
      </c>
      <c r="AA7" s="138">
        <v>0.012520593080724876</v>
      </c>
      <c r="AB7" s="139">
        <v>0.0365612648221343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6">
        <f t="shared" si="0"/>
        <v>0</v>
      </c>
      <c r="K8" s="27">
        <v>0</v>
      </c>
      <c r="L8" s="28">
        <v>3</v>
      </c>
      <c r="M8" s="79">
        <v>9</v>
      </c>
      <c r="N8" s="80">
        <v>34</v>
      </c>
      <c r="O8" s="136">
        <v>105</v>
      </c>
      <c r="P8" s="32">
        <f t="shared" si="1"/>
        <v>0</v>
      </c>
      <c r="Q8" s="33">
        <f t="shared" si="2"/>
        <v>0</v>
      </c>
      <c r="R8" s="33">
        <f t="shared" si="3"/>
        <v>0</v>
      </c>
      <c r="S8" s="33">
        <f t="shared" si="4"/>
        <v>0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</v>
      </c>
      <c r="X8" s="33">
        <v>0</v>
      </c>
      <c r="Y8" s="34">
        <v>0.07692307692307693</v>
      </c>
      <c r="Z8" s="137">
        <v>0.0029498525073746312</v>
      </c>
      <c r="AA8" s="138">
        <v>0.011187890753537348</v>
      </c>
      <c r="AB8" s="139">
        <v>0.0344375204985241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2">
        <v>0</v>
      </c>
      <c r="J9" s="26">
        <f t="shared" si="0"/>
        <v>0</v>
      </c>
      <c r="K9" s="41">
        <v>0</v>
      </c>
      <c r="L9" s="42">
        <v>2</v>
      </c>
      <c r="M9" s="82">
        <v>7</v>
      </c>
      <c r="N9" s="83">
        <v>30</v>
      </c>
      <c r="O9" s="141">
        <v>112</v>
      </c>
      <c r="P9" s="32">
        <f t="shared" si="1"/>
        <v>0</v>
      </c>
      <c r="Q9" s="33">
        <f t="shared" si="2"/>
        <v>0</v>
      </c>
      <c r="R9" s="33">
        <f t="shared" si="3"/>
        <v>0</v>
      </c>
      <c r="S9" s="33">
        <f t="shared" si="4"/>
        <v>0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</v>
      </c>
      <c r="X9" s="47">
        <v>0</v>
      </c>
      <c r="Y9" s="48">
        <v>0.05128205128205128</v>
      </c>
      <c r="Z9" s="142">
        <v>0.0022958346999016072</v>
      </c>
      <c r="AA9" s="143">
        <v>0.009871668311944718</v>
      </c>
      <c r="AB9" s="144">
        <v>0.0367695338148391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23">
        <f t="shared" si="0"/>
        <v>0</v>
      </c>
      <c r="K10" s="30">
        <v>0</v>
      </c>
      <c r="L10" s="54">
        <v>2</v>
      </c>
      <c r="M10" s="29">
        <v>24</v>
      </c>
      <c r="N10" s="30">
        <v>14</v>
      </c>
      <c r="O10" s="31">
        <v>156</v>
      </c>
      <c r="P10" s="89">
        <f t="shared" si="1"/>
        <v>0</v>
      </c>
      <c r="Q10" s="90">
        <f t="shared" si="2"/>
        <v>0</v>
      </c>
      <c r="R10" s="90">
        <f t="shared" si="3"/>
        <v>0</v>
      </c>
      <c r="S10" s="90">
        <f t="shared" si="4"/>
        <v>0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</v>
      </c>
      <c r="X10" s="55">
        <v>0</v>
      </c>
      <c r="Y10" s="56">
        <v>0.05128205128205128</v>
      </c>
      <c r="Z10" s="36">
        <v>0.007876599934361668</v>
      </c>
      <c r="AA10" s="58">
        <v>0.0046037487668530086</v>
      </c>
      <c r="AB10" s="59">
        <v>0.051231527093596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54">
        <v>0</v>
      </c>
      <c r="J11" s="26">
        <f t="shared" si="0"/>
        <v>0</v>
      </c>
      <c r="K11" s="30">
        <v>0</v>
      </c>
      <c r="L11" s="54">
        <v>2</v>
      </c>
      <c r="M11" s="29">
        <v>13</v>
      </c>
      <c r="N11" s="30">
        <v>25</v>
      </c>
      <c r="O11" s="31">
        <v>139</v>
      </c>
      <c r="P11" s="32">
        <f t="shared" si="1"/>
        <v>0</v>
      </c>
      <c r="Q11" s="33">
        <f t="shared" si="2"/>
        <v>0</v>
      </c>
      <c r="R11" s="33">
        <f t="shared" si="3"/>
        <v>0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</v>
      </c>
      <c r="X11" s="55">
        <v>0</v>
      </c>
      <c r="Y11" s="56">
        <v>0.05128205128205128</v>
      </c>
      <c r="Z11" s="36">
        <v>0.0042608980662078005</v>
      </c>
      <c r="AA11" s="37">
        <v>0.00821557673348669</v>
      </c>
      <c r="AB11" s="38">
        <v>0.0456186412865113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54">
        <v>0</v>
      </c>
      <c r="J12" s="26">
        <f t="shared" si="0"/>
        <v>0</v>
      </c>
      <c r="K12" s="30">
        <v>0</v>
      </c>
      <c r="L12" s="54">
        <v>5</v>
      </c>
      <c r="M12" s="29">
        <v>9</v>
      </c>
      <c r="N12" s="30">
        <v>28</v>
      </c>
      <c r="O12" s="31">
        <v>219</v>
      </c>
      <c r="P12" s="32">
        <f t="shared" si="1"/>
        <v>0</v>
      </c>
      <c r="Q12" s="33">
        <f t="shared" si="2"/>
        <v>0</v>
      </c>
      <c r="R12" s="33">
        <f t="shared" si="3"/>
        <v>0</v>
      </c>
      <c r="S12" s="33">
        <f t="shared" si="4"/>
        <v>0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</v>
      </c>
      <c r="X12" s="55">
        <v>0</v>
      </c>
      <c r="Y12" s="56">
        <v>0.1282051282051282</v>
      </c>
      <c r="Z12" s="36">
        <v>0.002948885976408912</v>
      </c>
      <c r="AA12" s="37">
        <v>0.009201445941505093</v>
      </c>
      <c r="AB12" s="38">
        <v>0.0718032786885246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0"/>
        <v>0</v>
      </c>
      <c r="K13" s="44">
        <v>0</v>
      </c>
      <c r="L13" s="62">
        <v>7</v>
      </c>
      <c r="M13" s="43">
        <v>13</v>
      </c>
      <c r="N13" s="44">
        <v>33</v>
      </c>
      <c r="O13" s="45">
        <v>219</v>
      </c>
      <c r="P13" s="46">
        <f t="shared" si="1"/>
        <v>0</v>
      </c>
      <c r="Q13" s="47">
        <f t="shared" si="2"/>
        <v>0</v>
      </c>
      <c r="R13" s="47">
        <f t="shared" si="3"/>
        <v>0</v>
      </c>
      <c r="S13" s="47">
        <f t="shared" si="4"/>
        <v>0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</v>
      </c>
      <c r="X13" s="63">
        <v>0</v>
      </c>
      <c r="Y13" s="64">
        <v>0.1794871794871795</v>
      </c>
      <c r="Z13" s="50">
        <v>0.0042608980662078005</v>
      </c>
      <c r="AA13" s="51">
        <v>0.010844561288202431</v>
      </c>
      <c r="AB13" s="52">
        <v>0.0719448094612352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0</v>
      </c>
      <c r="J14" s="26">
        <f t="shared" si="0"/>
        <v>0</v>
      </c>
      <c r="K14" s="68">
        <v>0</v>
      </c>
      <c r="L14" s="69">
        <v>4</v>
      </c>
      <c r="M14" s="67">
        <v>6</v>
      </c>
      <c r="N14" s="68">
        <v>37</v>
      </c>
      <c r="O14" s="70">
        <v>203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</v>
      </c>
      <c r="T14" s="33">
        <f t="shared" si="5"/>
        <v>0</v>
      </c>
      <c r="U14" s="33">
        <f t="shared" si="6"/>
        <v>0</v>
      </c>
      <c r="V14" s="34">
        <f t="shared" si="7"/>
        <v>0</v>
      </c>
      <c r="W14" s="35">
        <f t="shared" si="8"/>
        <v>0</v>
      </c>
      <c r="X14" s="71">
        <v>0</v>
      </c>
      <c r="Y14" s="72">
        <v>0.10256410256410256</v>
      </c>
      <c r="Z14" s="74">
        <v>0.0019665683382497543</v>
      </c>
      <c r="AA14" s="37">
        <v>0.012171052631578947</v>
      </c>
      <c r="AB14" s="38">
        <v>0.0666666666666666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54">
        <v>0</v>
      </c>
      <c r="J15" s="26">
        <f t="shared" si="0"/>
        <v>0</v>
      </c>
      <c r="K15" s="30">
        <v>0</v>
      </c>
      <c r="L15" s="54">
        <v>1</v>
      </c>
      <c r="M15" s="29">
        <v>10</v>
      </c>
      <c r="N15" s="30">
        <v>44</v>
      </c>
      <c r="O15" s="31">
        <v>266</v>
      </c>
      <c r="P15" s="32">
        <f t="shared" si="1"/>
        <v>0</v>
      </c>
      <c r="Q15" s="33">
        <f t="shared" si="2"/>
        <v>0</v>
      </c>
      <c r="R15" s="33">
        <f t="shared" si="3"/>
        <v>0</v>
      </c>
      <c r="S15" s="33">
        <f t="shared" si="4"/>
        <v>0</v>
      </c>
      <c r="T15" s="33">
        <f t="shared" si="5"/>
        <v>0</v>
      </c>
      <c r="U15" s="33">
        <f t="shared" si="6"/>
        <v>0</v>
      </c>
      <c r="V15" s="34">
        <f t="shared" si="7"/>
        <v>0</v>
      </c>
      <c r="W15" s="35">
        <f t="shared" si="8"/>
        <v>0</v>
      </c>
      <c r="X15" s="55">
        <v>0</v>
      </c>
      <c r="Y15" s="56">
        <v>0.02564102564102564</v>
      </c>
      <c r="Z15" s="36">
        <v>0.003282994090610637</v>
      </c>
      <c r="AA15" s="37">
        <v>0.014459415050936576</v>
      </c>
      <c r="AB15" s="38">
        <v>0.087270341207349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0"/>
        <v>0</v>
      </c>
      <c r="K16" s="30">
        <v>0</v>
      </c>
      <c r="L16" s="54">
        <v>0</v>
      </c>
      <c r="M16" s="29">
        <v>6</v>
      </c>
      <c r="N16" s="30">
        <v>45</v>
      </c>
      <c r="O16" s="31">
        <v>254</v>
      </c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</v>
      </c>
      <c r="T16" s="33">
        <f t="shared" si="5"/>
        <v>0</v>
      </c>
      <c r="U16" s="33">
        <f t="shared" si="6"/>
        <v>0</v>
      </c>
      <c r="V16" s="34">
        <f t="shared" si="7"/>
        <v>0</v>
      </c>
      <c r="W16" s="35">
        <f t="shared" si="8"/>
        <v>0</v>
      </c>
      <c r="X16" s="55">
        <v>0</v>
      </c>
      <c r="Y16" s="56">
        <v>0</v>
      </c>
      <c r="Z16" s="36">
        <v>0.0019678583142013774</v>
      </c>
      <c r="AA16" s="37">
        <v>0.014802631578947368</v>
      </c>
      <c r="AB16" s="38">
        <v>0.0833060019678583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0"/>
        <v>0</v>
      </c>
      <c r="K17" s="30">
        <v>0</v>
      </c>
      <c r="L17" s="54">
        <v>1</v>
      </c>
      <c r="M17" s="29">
        <v>8</v>
      </c>
      <c r="N17" s="30">
        <v>41</v>
      </c>
      <c r="O17" s="31">
        <v>312</v>
      </c>
      <c r="P17" s="32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</v>
      </c>
      <c r="X17" s="55">
        <v>0</v>
      </c>
      <c r="Y17" s="56">
        <v>0.02564102564102564</v>
      </c>
      <c r="Z17" s="36">
        <v>0.0026289845547157412</v>
      </c>
      <c r="AA17" s="37">
        <v>0.013482407102926669</v>
      </c>
      <c r="AB17" s="38">
        <v>0.102362204724409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8">
        <v>0</v>
      </c>
      <c r="J18" s="223">
        <f t="shared" si="0"/>
        <v>0</v>
      </c>
      <c r="K18" s="87">
        <v>0</v>
      </c>
      <c r="L18" s="88">
        <v>2</v>
      </c>
      <c r="M18" s="86">
        <v>6</v>
      </c>
      <c r="N18" s="87">
        <v>45</v>
      </c>
      <c r="O18" s="147">
        <v>344</v>
      </c>
      <c r="P18" s="89">
        <f t="shared" si="1"/>
        <v>0</v>
      </c>
      <c r="Q18" s="90">
        <f aca="true" t="shared" si="9" ref="Q18:Q56">D18/6</f>
        <v>0</v>
      </c>
      <c r="R18" s="90">
        <f t="shared" si="3"/>
        <v>0</v>
      </c>
      <c r="S18" s="90">
        <f t="shared" si="4"/>
        <v>0</v>
      </c>
      <c r="T18" s="90">
        <f t="shared" si="5"/>
        <v>0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</v>
      </c>
      <c r="X18" s="90">
        <v>0</v>
      </c>
      <c r="Y18" s="91">
        <v>0.05128205128205128</v>
      </c>
      <c r="Z18" s="148">
        <v>0.0019710906701708277</v>
      </c>
      <c r="AA18" s="149">
        <v>0.014792899408284023</v>
      </c>
      <c r="AB18" s="150">
        <v>0.112972085385878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1">
        <v>0</v>
      </c>
      <c r="J19" s="26">
        <f t="shared" si="0"/>
        <v>0</v>
      </c>
      <c r="K19" s="80">
        <v>0</v>
      </c>
      <c r="L19" s="81">
        <v>1</v>
      </c>
      <c r="M19" s="79">
        <v>4</v>
      </c>
      <c r="N19" s="80">
        <v>67</v>
      </c>
      <c r="O19" s="136">
        <v>377</v>
      </c>
      <c r="P19" s="32">
        <f t="shared" si="1"/>
        <v>0</v>
      </c>
      <c r="Q19" s="33">
        <f t="shared" si="9"/>
        <v>0</v>
      </c>
      <c r="R19" s="33">
        <f t="shared" si="3"/>
        <v>0</v>
      </c>
      <c r="S19" s="33">
        <f t="shared" si="4"/>
        <v>0</v>
      </c>
      <c r="T19" s="33">
        <f t="shared" si="5"/>
        <v>0</v>
      </c>
      <c r="U19" s="33">
        <f t="shared" si="10"/>
        <v>0</v>
      </c>
      <c r="V19" s="228">
        <f t="shared" si="7"/>
        <v>0</v>
      </c>
      <c r="W19" s="35">
        <f t="shared" si="11"/>
        <v>0</v>
      </c>
      <c r="X19" s="33">
        <v>0</v>
      </c>
      <c r="Y19" s="34">
        <v>0.02564102564102564</v>
      </c>
      <c r="Z19" s="137">
        <v>0.0013127666557269445</v>
      </c>
      <c r="AA19" s="138">
        <v>0.0220249835634451</v>
      </c>
      <c r="AB19" s="139">
        <v>0.123687664041995</v>
      </c>
    </row>
    <row r="20" spans="1:28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1">
        <v>0</v>
      </c>
      <c r="J20" s="26">
        <f t="shared" si="0"/>
        <v>0</v>
      </c>
      <c r="K20" s="80">
        <v>0</v>
      </c>
      <c r="L20" s="81">
        <v>1</v>
      </c>
      <c r="M20" s="79">
        <v>16</v>
      </c>
      <c r="N20" s="80">
        <v>50</v>
      </c>
      <c r="O20" s="136">
        <v>402</v>
      </c>
      <c r="P20" s="32">
        <f t="shared" si="1"/>
        <v>0</v>
      </c>
      <c r="Q20" s="33">
        <f t="shared" si="9"/>
        <v>0</v>
      </c>
      <c r="R20" s="33">
        <f t="shared" si="3"/>
        <v>0</v>
      </c>
      <c r="S20" s="33">
        <f t="shared" si="4"/>
        <v>0</v>
      </c>
      <c r="T20" s="33">
        <f t="shared" si="5"/>
        <v>0</v>
      </c>
      <c r="U20" s="33">
        <f t="shared" si="10"/>
        <v>0</v>
      </c>
      <c r="V20" s="228">
        <f t="shared" si="7"/>
        <v>0</v>
      </c>
      <c r="W20" s="35">
        <f t="shared" si="11"/>
        <v>0</v>
      </c>
      <c r="X20" s="33">
        <v>0</v>
      </c>
      <c r="Y20" s="34">
        <v>0.02564102564102564</v>
      </c>
      <c r="Z20" s="137">
        <v>0.005259697567389875</v>
      </c>
      <c r="AA20" s="138">
        <v>0.01643655489809336</v>
      </c>
      <c r="AB20" s="139">
        <v>0.131976362442548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1">
        <v>0</v>
      </c>
      <c r="J21" s="26">
        <f t="shared" si="0"/>
        <v>0</v>
      </c>
      <c r="K21" s="80">
        <v>0</v>
      </c>
      <c r="L21" s="81">
        <v>1</v>
      </c>
      <c r="M21" s="79">
        <v>17</v>
      </c>
      <c r="N21" s="80">
        <v>79</v>
      </c>
      <c r="O21" s="136">
        <v>402</v>
      </c>
      <c r="P21" s="32">
        <f t="shared" si="1"/>
        <v>0</v>
      </c>
      <c r="Q21" s="33">
        <f t="shared" si="9"/>
        <v>0</v>
      </c>
      <c r="R21" s="33">
        <f t="shared" si="3"/>
        <v>0</v>
      </c>
      <c r="S21" s="33">
        <f t="shared" si="4"/>
        <v>0</v>
      </c>
      <c r="T21" s="33">
        <f t="shared" si="5"/>
        <v>0</v>
      </c>
      <c r="U21" s="33">
        <f t="shared" si="10"/>
        <v>0</v>
      </c>
      <c r="V21" s="228">
        <f t="shared" si="7"/>
        <v>0</v>
      </c>
      <c r="W21" s="35">
        <f t="shared" si="11"/>
        <v>0</v>
      </c>
      <c r="X21" s="33">
        <v>0</v>
      </c>
      <c r="Y21" s="34">
        <v>0.02564102564102564</v>
      </c>
      <c r="Z21" s="137">
        <v>0.00560501153972964</v>
      </c>
      <c r="AA21" s="138">
        <v>0.025969756738987507</v>
      </c>
      <c r="AB21" s="139">
        <v>0.132149901380671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4">
        <v>0</v>
      </c>
      <c r="J22" s="40">
        <f t="shared" si="0"/>
        <v>0</v>
      </c>
      <c r="K22" s="83">
        <v>0</v>
      </c>
      <c r="L22" s="84">
        <v>0</v>
      </c>
      <c r="M22" s="82">
        <v>8</v>
      </c>
      <c r="N22" s="83">
        <v>60</v>
      </c>
      <c r="O22" s="141">
        <v>394</v>
      </c>
      <c r="P22" s="46">
        <f t="shared" si="1"/>
        <v>0</v>
      </c>
      <c r="Q22" s="47">
        <f t="shared" si="9"/>
        <v>0</v>
      </c>
      <c r="R22" s="47">
        <f t="shared" si="3"/>
        <v>0</v>
      </c>
      <c r="S22" s="47">
        <f t="shared" si="4"/>
        <v>0</v>
      </c>
      <c r="T22" s="47">
        <f t="shared" si="5"/>
        <v>0</v>
      </c>
      <c r="U22" s="47">
        <f t="shared" si="10"/>
        <v>0</v>
      </c>
      <c r="V22" s="229">
        <f t="shared" si="7"/>
        <v>0</v>
      </c>
      <c r="W22" s="49">
        <f t="shared" si="11"/>
        <v>0</v>
      </c>
      <c r="X22" s="47">
        <v>0</v>
      </c>
      <c r="Y22" s="48">
        <v>0</v>
      </c>
      <c r="Z22" s="142">
        <v>0.0026298487836949377</v>
      </c>
      <c r="AA22" s="143">
        <v>0.019736842105263157</v>
      </c>
      <c r="AB22" s="144">
        <v>0.129605263157895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1">
        <v>0</v>
      </c>
      <c r="J23" s="26">
        <f t="shared" si="0"/>
        <v>0</v>
      </c>
      <c r="K23" s="80">
        <v>0</v>
      </c>
      <c r="L23" s="81">
        <v>0</v>
      </c>
      <c r="M23" s="79">
        <v>8</v>
      </c>
      <c r="N23" s="80">
        <v>56</v>
      </c>
      <c r="O23" s="136">
        <v>427</v>
      </c>
      <c r="P23" s="32">
        <f t="shared" si="1"/>
        <v>0</v>
      </c>
      <c r="Q23" s="33">
        <f t="shared" si="9"/>
        <v>0</v>
      </c>
      <c r="R23" s="33">
        <f t="shared" si="3"/>
        <v>0</v>
      </c>
      <c r="S23" s="33">
        <f t="shared" si="4"/>
        <v>0</v>
      </c>
      <c r="T23" s="33">
        <f t="shared" si="5"/>
        <v>0</v>
      </c>
      <c r="U23" s="33">
        <f t="shared" si="10"/>
        <v>0</v>
      </c>
      <c r="V23" s="34">
        <f t="shared" si="7"/>
        <v>0</v>
      </c>
      <c r="W23" s="35">
        <f t="shared" si="11"/>
        <v>0</v>
      </c>
      <c r="X23" s="33">
        <v>0</v>
      </c>
      <c r="Y23" s="34">
        <v>0</v>
      </c>
      <c r="Z23" s="137">
        <v>0.0026058631921824105</v>
      </c>
      <c r="AA23" s="138">
        <v>0.018354637823664373</v>
      </c>
      <c r="AB23" s="139">
        <v>0.140045916693998</v>
      </c>
    </row>
    <row r="24" spans="1:28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1">
        <v>0</v>
      </c>
      <c r="J24" s="26">
        <f t="shared" si="0"/>
        <v>0</v>
      </c>
      <c r="K24" s="80">
        <v>0</v>
      </c>
      <c r="L24" s="81">
        <v>0</v>
      </c>
      <c r="M24" s="79">
        <v>15</v>
      </c>
      <c r="N24" s="80">
        <v>75</v>
      </c>
      <c r="O24" s="136">
        <v>393</v>
      </c>
      <c r="P24" s="32">
        <f t="shared" si="1"/>
        <v>0</v>
      </c>
      <c r="Q24" s="33">
        <f t="shared" si="9"/>
        <v>0</v>
      </c>
      <c r="R24" s="33">
        <f t="shared" si="3"/>
        <v>0</v>
      </c>
      <c r="S24" s="33">
        <f t="shared" si="4"/>
        <v>0</v>
      </c>
      <c r="T24" s="33">
        <f t="shared" si="5"/>
        <v>0</v>
      </c>
      <c r="U24" s="33">
        <f t="shared" si="10"/>
        <v>0</v>
      </c>
      <c r="V24" s="34">
        <f t="shared" si="7"/>
        <v>0</v>
      </c>
      <c r="W24" s="35">
        <f t="shared" si="11"/>
        <v>0</v>
      </c>
      <c r="X24" s="33">
        <v>0</v>
      </c>
      <c r="Y24" s="34">
        <v>0</v>
      </c>
      <c r="Z24" s="137">
        <v>0.004921259842519685</v>
      </c>
      <c r="AA24" s="138">
        <v>0.02464673020046007</v>
      </c>
      <c r="AB24" s="139">
        <v>0.129064039408867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1">
        <v>0</v>
      </c>
      <c r="J25" s="26">
        <f t="shared" si="0"/>
        <v>0</v>
      </c>
      <c r="K25" s="80">
        <v>0</v>
      </c>
      <c r="L25" s="81">
        <v>0</v>
      </c>
      <c r="M25" s="79">
        <v>16</v>
      </c>
      <c r="N25" s="80">
        <v>68</v>
      </c>
      <c r="O25" s="136">
        <v>349</v>
      </c>
      <c r="P25" s="32">
        <f t="shared" si="1"/>
        <v>0</v>
      </c>
      <c r="Q25" s="33">
        <f t="shared" si="9"/>
        <v>0</v>
      </c>
      <c r="R25" s="33">
        <f t="shared" si="3"/>
        <v>0</v>
      </c>
      <c r="S25" s="33">
        <f t="shared" si="4"/>
        <v>0</v>
      </c>
      <c r="T25" s="33">
        <f t="shared" si="5"/>
        <v>0</v>
      </c>
      <c r="U25" s="33">
        <f t="shared" si="10"/>
        <v>0</v>
      </c>
      <c r="V25" s="34">
        <f t="shared" si="7"/>
        <v>0</v>
      </c>
      <c r="W25" s="35">
        <f t="shared" si="11"/>
        <v>0</v>
      </c>
      <c r="X25" s="33">
        <v>0</v>
      </c>
      <c r="Y25" s="34">
        <v>0</v>
      </c>
      <c r="Z25" s="137">
        <v>0.005245901639344262</v>
      </c>
      <c r="AA25" s="138">
        <v>0.02236106543900033</v>
      </c>
      <c r="AB25" s="139">
        <v>0.114501312335958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4">
        <v>0</v>
      </c>
      <c r="J26" s="26">
        <f t="shared" si="0"/>
        <v>0</v>
      </c>
      <c r="K26" s="83">
        <v>0</v>
      </c>
      <c r="L26" s="84">
        <v>1</v>
      </c>
      <c r="M26" s="82">
        <v>18</v>
      </c>
      <c r="N26" s="83">
        <v>49</v>
      </c>
      <c r="O26" s="141">
        <v>312</v>
      </c>
      <c r="P26" s="32">
        <f t="shared" si="1"/>
        <v>0</v>
      </c>
      <c r="Q26" s="33">
        <f t="shared" si="9"/>
        <v>0</v>
      </c>
      <c r="R26" s="33">
        <f t="shared" si="3"/>
        <v>0</v>
      </c>
      <c r="S26" s="33">
        <f t="shared" si="4"/>
        <v>0</v>
      </c>
      <c r="T26" s="33">
        <f t="shared" si="5"/>
        <v>0</v>
      </c>
      <c r="U26" s="33">
        <f t="shared" si="10"/>
        <v>0</v>
      </c>
      <c r="V26" s="34">
        <f t="shared" si="7"/>
        <v>0</v>
      </c>
      <c r="W26" s="35">
        <f t="shared" si="11"/>
        <v>0</v>
      </c>
      <c r="X26" s="47">
        <v>0</v>
      </c>
      <c r="Y26" s="48">
        <v>0.02564102564102564</v>
      </c>
      <c r="Z26" s="142">
        <v>0.005903574942604133</v>
      </c>
      <c r="AA26" s="143">
        <v>0.01611842105263158</v>
      </c>
      <c r="AB26" s="144">
        <v>0.102395799146702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8">
        <v>0</v>
      </c>
      <c r="J27" s="223">
        <f t="shared" si="0"/>
        <v>0</v>
      </c>
      <c r="K27" s="87">
        <v>0</v>
      </c>
      <c r="L27" s="88">
        <v>2</v>
      </c>
      <c r="M27" s="86">
        <v>18</v>
      </c>
      <c r="N27" s="87">
        <v>61</v>
      </c>
      <c r="O27" s="147">
        <v>299</v>
      </c>
      <c r="P27" s="89">
        <f t="shared" si="1"/>
        <v>0</v>
      </c>
      <c r="Q27" s="90">
        <f t="shared" si="9"/>
        <v>0</v>
      </c>
      <c r="R27" s="90">
        <f t="shared" si="3"/>
        <v>0</v>
      </c>
      <c r="S27" s="90">
        <f t="shared" si="4"/>
        <v>0</v>
      </c>
      <c r="T27" s="90">
        <f t="shared" si="5"/>
        <v>0</v>
      </c>
      <c r="U27" s="90">
        <f t="shared" si="10"/>
        <v>0</v>
      </c>
      <c r="V27" s="227">
        <f t="shared" si="7"/>
        <v>0</v>
      </c>
      <c r="W27" s="92">
        <f t="shared" si="11"/>
        <v>0</v>
      </c>
      <c r="X27" s="90">
        <v>0</v>
      </c>
      <c r="Y27" s="91">
        <v>0.05128205128205128</v>
      </c>
      <c r="Z27" s="148">
        <v>0.00590744995077125</v>
      </c>
      <c r="AA27" s="138">
        <v>0.020046007229707525</v>
      </c>
      <c r="AB27" s="139">
        <v>0.0981293075155891</v>
      </c>
    </row>
    <row r="28" spans="1:28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1">
        <v>0</v>
      </c>
      <c r="J28" s="26">
        <f t="shared" si="0"/>
        <v>0</v>
      </c>
      <c r="K28" s="80">
        <v>0</v>
      </c>
      <c r="L28" s="81">
        <v>1</v>
      </c>
      <c r="M28" s="79">
        <v>41</v>
      </c>
      <c r="N28" s="80">
        <v>58</v>
      </c>
      <c r="O28" s="136">
        <v>224</v>
      </c>
      <c r="P28" s="32">
        <f t="shared" si="1"/>
        <v>0</v>
      </c>
      <c r="Q28" s="33">
        <f t="shared" si="9"/>
        <v>0</v>
      </c>
      <c r="R28" s="33">
        <f t="shared" si="3"/>
        <v>0</v>
      </c>
      <c r="S28" s="33">
        <f t="shared" si="4"/>
        <v>0</v>
      </c>
      <c r="T28" s="33">
        <f t="shared" si="5"/>
        <v>0</v>
      </c>
      <c r="U28" s="33">
        <f t="shared" si="10"/>
        <v>0</v>
      </c>
      <c r="V28" s="228">
        <f t="shared" si="7"/>
        <v>0</v>
      </c>
      <c r="W28" s="35">
        <f t="shared" si="11"/>
        <v>0</v>
      </c>
      <c r="X28" s="33">
        <v>0</v>
      </c>
      <c r="Y28" s="34">
        <v>0.02564102564102564</v>
      </c>
      <c r="Z28" s="137">
        <v>0.013451443569553806</v>
      </c>
      <c r="AA28" s="138">
        <v>0.01904761904761905</v>
      </c>
      <c r="AB28" s="139">
        <v>0.0735149327207089</v>
      </c>
    </row>
    <row r="29" spans="1:28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1">
        <v>0</v>
      </c>
      <c r="J29" s="26">
        <f t="shared" si="0"/>
        <v>0</v>
      </c>
      <c r="K29" s="80">
        <v>0</v>
      </c>
      <c r="L29" s="81">
        <v>1</v>
      </c>
      <c r="M29" s="79">
        <v>23</v>
      </c>
      <c r="N29" s="80">
        <v>44</v>
      </c>
      <c r="O29" s="136">
        <v>251</v>
      </c>
      <c r="P29" s="32">
        <f t="shared" si="1"/>
        <v>0</v>
      </c>
      <c r="Q29" s="33">
        <f t="shared" si="9"/>
        <v>0</v>
      </c>
      <c r="R29" s="33">
        <f t="shared" si="3"/>
        <v>0</v>
      </c>
      <c r="S29" s="33">
        <f t="shared" si="4"/>
        <v>0</v>
      </c>
      <c r="T29" s="33">
        <f t="shared" si="5"/>
        <v>0</v>
      </c>
      <c r="U29" s="33">
        <f t="shared" si="10"/>
        <v>0</v>
      </c>
      <c r="V29" s="228">
        <f t="shared" si="7"/>
        <v>0</v>
      </c>
      <c r="W29" s="35">
        <f t="shared" si="11"/>
        <v>0</v>
      </c>
      <c r="X29" s="33">
        <v>0</v>
      </c>
      <c r="Y29" s="34">
        <v>0.02564102564102564</v>
      </c>
      <c r="Z29" s="137">
        <v>0.007545931758530184</v>
      </c>
      <c r="AA29" s="138">
        <v>0.01445466491458607</v>
      </c>
      <c r="AB29" s="139">
        <v>0.0824031516743269</v>
      </c>
    </row>
    <row r="30" spans="1:28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4">
        <v>0</v>
      </c>
      <c r="J30" s="40">
        <f t="shared" si="0"/>
        <v>0</v>
      </c>
      <c r="K30" s="83">
        <v>0</v>
      </c>
      <c r="L30" s="84">
        <v>1</v>
      </c>
      <c r="M30" s="82">
        <v>24</v>
      </c>
      <c r="N30" s="83">
        <v>31</v>
      </c>
      <c r="O30" s="141">
        <v>230</v>
      </c>
      <c r="P30" s="46">
        <f t="shared" si="1"/>
        <v>0</v>
      </c>
      <c r="Q30" s="47">
        <f t="shared" si="9"/>
        <v>0</v>
      </c>
      <c r="R30" s="47">
        <f t="shared" si="3"/>
        <v>0</v>
      </c>
      <c r="S30" s="47">
        <f t="shared" si="4"/>
        <v>0</v>
      </c>
      <c r="T30" s="47">
        <f t="shared" si="5"/>
        <v>0</v>
      </c>
      <c r="U30" s="47">
        <f t="shared" si="10"/>
        <v>0</v>
      </c>
      <c r="V30" s="229">
        <f t="shared" si="7"/>
        <v>0</v>
      </c>
      <c r="W30" s="49">
        <f t="shared" si="11"/>
        <v>0</v>
      </c>
      <c r="X30" s="47">
        <v>0</v>
      </c>
      <c r="Y30" s="48">
        <v>0.02564102564102564</v>
      </c>
      <c r="Z30" s="142">
        <v>0.00787143325680551</v>
      </c>
      <c r="AA30" s="138">
        <v>0.010194015126603092</v>
      </c>
      <c r="AB30" s="139">
        <v>0.0754593175853018</v>
      </c>
    </row>
    <row r="31" spans="1:28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8">
        <v>0</v>
      </c>
      <c r="J31" s="26">
        <f t="shared" si="0"/>
        <v>0</v>
      </c>
      <c r="K31" s="87">
        <v>0</v>
      </c>
      <c r="L31" s="88">
        <v>1</v>
      </c>
      <c r="M31" s="86">
        <v>22</v>
      </c>
      <c r="N31" s="87">
        <v>32</v>
      </c>
      <c r="O31" s="147">
        <v>190</v>
      </c>
      <c r="P31" s="32">
        <f t="shared" si="1"/>
        <v>0</v>
      </c>
      <c r="Q31" s="33">
        <f t="shared" si="9"/>
        <v>0</v>
      </c>
      <c r="R31" s="33">
        <f t="shared" si="3"/>
        <v>0</v>
      </c>
      <c r="S31" s="33">
        <f t="shared" si="4"/>
        <v>0</v>
      </c>
      <c r="T31" s="33">
        <f t="shared" si="5"/>
        <v>0</v>
      </c>
      <c r="U31" s="33">
        <f t="shared" si="10"/>
        <v>0</v>
      </c>
      <c r="V31" s="34">
        <f t="shared" si="7"/>
        <v>0</v>
      </c>
      <c r="W31" s="35">
        <f t="shared" si="11"/>
        <v>0</v>
      </c>
      <c r="X31" s="90">
        <v>0</v>
      </c>
      <c r="Y31" s="91">
        <v>0.02564102564102564</v>
      </c>
      <c r="Z31" s="148">
        <v>0.007208387942332897</v>
      </c>
      <c r="AA31" s="149">
        <v>0.01053324555628703</v>
      </c>
      <c r="AB31" s="150">
        <v>0.0623359580052493</v>
      </c>
    </row>
    <row r="32" spans="1:28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1">
        <v>0</v>
      </c>
      <c r="J32" s="26">
        <f t="shared" si="0"/>
        <v>0</v>
      </c>
      <c r="K32" s="80">
        <v>0</v>
      </c>
      <c r="L32" s="81">
        <v>1</v>
      </c>
      <c r="M32" s="79">
        <v>24</v>
      </c>
      <c r="N32" s="80">
        <v>38</v>
      </c>
      <c r="O32" s="136">
        <v>158</v>
      </c>
      <c r="P32" s="32">
        <f t="shared" si="1"/>
        <v>0</v>
      </c>
      <c r="Q32" s="33">
        <f t="shared" si="9"/>
        <v>0</v>
      </c>
      <c r="R32" s="33">
        <f t="shared" si="3"/>
        <v>0</v>
      </c>
      <c r="S32" s="33">
        <f t="shared" si="4"/>
        <v>0</v>
      </c>
      <c r="T32" s="33">
        <f t="shared" si="5"/>
        <v>0</v>
      </c>
      <c r="U32" s="33">
        <f t="shared" si="10"/>
        <v>0</v>
      </c>
      <c r="V32" s="34">
        <f t="shared" si="7"/>
        <v>0</v>
      </c>
      <c r="W32" s="35">
        <f t="shared" si="11"/>
        <v>0</v>
      </c>
      <c r="X32" s="33">
        <v>0</v>
      </c>
      <c r="Y32" s="34">
        <v>0.02564102564102564</v>
      </c>
      <c r="Z32" s="137">
        <v>0.007889546351084813</v>
      </c>
      <c r="AA32" s="138">
        <v>0.012508229098090849</v>
      </c>
      <c r="AB32" s="139">
        <v>0.0518372703412073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1">
        <v>0</v>
      </c>
      <c r="J33" s="26">
        <f t="shared" si="0"/>
        <v>0</v>
      </c>
      <c r="K33" s="80">
        <v>0</v>
      </c>
      <c r="L33" s="81">
        <v>0</v>
      </c>
      <c r="M33" s="79">
        <v>15</v>
      </c>
      <c r="N33" s="80">
        <v>34</v>
      </c>
      <c r="O33" s="136">
        <v>144</v>
      </c>
      <c r="P33" s="32">
        <f t="shared" si="1"/>
        <v>0</v>
      </c>
      <c r="Q33" s="33">
        <f t="shared" si="9"/>
        <v>0</v>
      </c>
      <c r="R33" s="33">
        <f t="shared" si="3"/>
        <v>0</v>
      </c>
      <c r="S33" s="33">
        <f t="shared" si="4"/>
        <v>0</v>
      </c>
      <c r="T33" s="33">
        <f t="shared" si="5"/>
        <v>0</v>
      </c>
      <c r="U33" s="33">
        <f t="shared" si="10"/>
        <v>0</v>
      </c>
      <c r="V33" s="34">
        <f t="shared" si="7"/>
        <v>0</v>
      </c>
      <c r="W33" s="35">
        <f t="shared" si="11"/>
        <v>0</v>
      </c>
      <c r="X33" s="33">
        <v>0</v>
      </c>
      <c r="Y33" s="34">
        <v>0</v>
      </c>
      <c r="Z33" s="137">
        <v>0.004916420845624385</v>
      </c>
      <c r="AA33" s="138">
        <v>0.011169513797634692</v>
      </c>
      <c r="AB33" s="139">
        <v>0.04725959960617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1">
        <v>0</v>
      </c>
      <c r="J34" s="26">
        <f t="shared" si="0"/>
        <v>0</v>
      </c>
      <c r="K34" s="80">
        <v>0</v>
      </c>
      <c r="L34" s="81">
        <v>0</v>
      </c>
      <c r="M34" s="79">
        <v>35</v>
      </c>
      <c r="N34" s="80">
        <v>23</v>
      </c>
      <c r="O34" s="136">
        <v>138</v>
      </c>
      <c r="P34" s="32">
        <f t="shared" si="1"/>
        <v>0</v>
      </c>
      <c r="Q34" s="33">
        <f t="shared" si="9"/>
        <v>0</v>
      </c>
      <c r="R34" s="33">
        <f t="shared" si="3"/>
        <v>0</v>
      </c>
      <c r="S34" s="33">
        <f t="shared" si="4"/>
        <v>0</v>
      </c>
      <c r="T34" s="33">
        <f t="shared" si="5"/>
        <v>0</v>
      </c>
      <c r="U34" s="33">
        <f t="shared" si="10"/>
        <v>0</v>
      </c>
      <c r="V34" s="34">
        <f t="shared" si="7"/>
        <v>0</v>
      </c>
      <c r="W34" s="35">
        <f t="shared" si="11"/>
        <v>0</v>
      </c>
      <c r="X34" s="33">
        <v>0</v>
      </c>
      <c r="Y34" s="34">
        <v>0</v>
      </c>
      <c r="Z34" s="137">
        <v>0.011494252873563218</v>
      </c>
      <c r="AA34" s="138">
        <v>0.007545931758530184</v>
      </c>
      <c r="AB34" s="139">
        <v>0.0453053184504267</v>
      </c>
    </row>
    <row r="35" spans="1:28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v>0</v>
      </c>
      <c r="J35" s="26">
        <f t="shared" si="0"/>
        <v>0</v>
      </c>
      <c r="K35" s="80">
        <v>0</v>
      </c>
      <c r="L35" s="81">
        <v>0</v>
      </c>
      <c r="M35" s="79">
        <v>16</v>
      </c>
      <c r="N35" s="80">
        <v>26</v>
      </c>
      <c r="O35" s="136">
        <v>126</v>
      </c>
      <c r="P35" s="32">
        <f t="shared" si="1"/>
        <v>0</v>
      </c>
      <c r="Q35" s="33">
        <f t="shared" si="9"/>
        <v>0</v>
      </c>
      <c r="R35" s="33">
        <f t="shared" si="3"/>
        <v>0</v>
      </c>
      <c r="S35" s="33">
        <f t="shared" si="4"/>
        <v>0</v>
      </c>
      <c r="T35" s="33">
        <f t="shared" si="5"/>
        <v>0</v>
      </c>
      <c r="U35" s="33">
        <f t="shared" si="10"/>
        <v>0</v>
      </c>
      <c r="V35" s="34">
        <f t="shared" si="7"/>
        <v>0</v>
      </c>
      <c r="W35" s="35">
        <f t="shared" si="11"/>
        <v>0</v>
      </c>
      <c r="X35" s="33">
        <v>0</v>
      </c>
      <c r="Y35" s="34">
        <v>0</v>
      </c>
      <c r="Z35" s="137">
        <v>0.005245901639344262</v>
      </c>
      <c r="AA35" s="138">
        <v>0.008555445870352089</v>
      </c>
      <c r="AB35" s="139">
        <v>0.0413385826771653</v>
      </c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1">
        <v>0</v>
      </c>
      <c r="J36" s="223">
        <f t="shared" si="0"/>
        <v>0</v>
      </c>
      <c r="K36" s="87">
        <v>0</v>
      </c>
      <c r="L36" s="88">
        <v>0</v>
      </c>
      <c r="M36" s="86">
        <v>14</v>
      </c>
      <c r="N36" s="87">
        <v>21</v>
      </c>
      <c r="O36" s="147">
        <v>106</v>
      </c>
      <c r="P36" s="89">
        <f t="shared" si="1"/>
        <v>0</v>
      </c>
      <c r="Q36" s="90">
        <f t="shared" si="9"/>
        <v>0</v>
      </c>
      <c r="R36" s="90">
        <f t="shared" si="3"/>
        <v>0</v>
      </c>
      <c r="S36" s="90">
        <f t="shared" si="4"/>
        <v>0</v>
      </c>
      <c r="T36" s="90">
        <f t="shared" si="5"/>
        <v>0</v>
      </c>
      <c r="U36" s="90">
        <f t="shared" si="10"/>
        <v>0</v>
      </c>
      <c r="V36" s="227">
        <f t="shared" si="7"/>
        <v>0</v>
      </c>
      <c r="W36" s="92">
        <f t="shared" si="11"/>
        <v>0</v>
      </c>
      <c r="X36" s="90">
        <v>0</v>
      </c>
      <c r="Y36" s="91">
        <v>0</v>
      </c>
      <c r="Z36" s="148">
        <v>0.004646531695984069</v>
      </c>
      <c r="AA36" s="149">
        <v>0.00691699604743083</v>
      </c>
      <c r="AB36" s="150">
        <v>0.0348913759052007</v>
      </c>
    </row>
    <row r="37" spans="1:28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1">
        <v>0</v>
      </c>
      <c r="J37" s="26">
        <f aca="true" t="shared" si="12" ref="J37:J56">SUM(C37:I37)</f>
        <v>0</v>
      </c>
      <c r="K37" s="80">
        <v>0</v>
      </c>
      <c r="L37" s="81">
        <v>0</v>
      </c>
      <c r="M37" s="79">
        <v>14</v>
      </c>
      <c r="N37" s="80">
        <v>35</v>
      </c>
      <c r="O37" s="136">
        <v>60</v>
      </c>
      <c r="P37" s="32">
        <f aca="true" t="shared" si="13" ref="P37:P56">C37/3</f>
        <v>0</v>
      </c>
      <c r="Q37" s="33">
        <f t="shared" si="9"/>
        <v>0</v>
      </c>
      <c r="R37" s="33">
        <f aca="true" t="shared" si="14" ref="R37:R56">E37/5</f>
        <v>0</v>
      </c>
      <c r="S37" s="33">
        <f aca="true" t="shared" si="15" ref="S37:S56">F37/11</f>
        <v>0</v>
      </c>
      <c r="T37" s="33">
        <f aca="true" t="shared" si="16" ref="T37:T56">G37/4</f>
        <v>0</v>
      </c>
      <c r="U37" s="33">
        <f t="shared" si="10"/>
        <v>0</v>
      </c>
      <c r="V37" s="228">
        <f aca="true" t="shared" si="17" ref="V37:V56">I37/4</f>
        <v>0</v>
      </c>
      <c r="W37" s="35">
        <f t="shared" si="11"/>
        <v>0</v>
      </c>
      <c r="X37" s="33">
        <v>0</v>
      </c>
      <c r="Y37" s="34">
        <v>0</v>
      </c>
      <c r="Z37" s="137">
        <v>0.004640371229698376</v>
      </c>
      <c r="AA37" s="138">
        <v>0.011577902745616937</v>
      </c>
      <c r="AB37" s="139">
        <v>0.0200267022696929</v>
      </c>
    </row>
    <row r="38" spans="1:28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1">
        <v>0</v>
      </c>
      <c r="J38" s="26">
        <f t="shared" si="12"/>
        <v>0</v>
      </c>
      <c r="K38" s="80">
        <v>0</v>
      </c>
      <c r="L38" s="81">
        <v>0</v>
      </c>
      <c r="M38" s="79">
        <v>12</v>
      </c>
      <c r="N38" s="80">
        <v>22</v>
      </c>
      <c r="O38" s="136">
        <v>83</v>
      </c>
      <c r="P38" s="32">
        <f t="shared" si="13"/>
        <v>0</v>
      </c>
      <c r="Q38" s="33">
        <f t="shared" si="9"/>
        <v>0</v>
      </c>
      <c r="R38" s="33">
        <f t="shared" si="14"/>
        <v>0</v>
      </c>
      <c r="S38" s="33">
        <f t="shared" si="15"/>
        <v>0</v>
      </c>
      <c r="T38" s="33">
        <f t="shared" si="16"/>
        <v>0</v>
      </c>
      <c r="U38" s="33">
        <f t="shared" si="10"/>
        <v>0</v>
      </c>
      <c r="V38" s="228">
        <f t="shared" si="17"/>
        <v>0</v>
      </c>
      <c r="W38" s="35">
        <f t="shared" si="11"/>
        <v>0</v>
      </c>
      <c r="X38" s="33">
        <v>0</v>
      </c>
      <c r="Y38" s="34">
        <v>0</v>
      </c>
      <c r="Z38" s="137">
        <v>0.0039447731755424065</v>
      </c>
      <c r="AA38" s="138">
        <v>0.00728959575878065</v>
      </c>
      <c r="AB38" s="139">
        <v>0.0273206056616194</v>
      </c>
    </row>
    <row r="39" spans="1:28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4">
        <v>0</v>
      </c>
      <c r="J39" s="40">
        <f t="shared" si="12"/>
        <v>0</v>
      </c>
      <c r="K39" s="83">
        <v>0</v>
      </c>
      <c r="L39" s="84">
        <v>1</v>
      </c>
      <c r="M39" s="82">
        <v>5</v>
      </c>
      <c r="N39" s="83">
        <v>13</v>
      </c>
      <c r="O39" s="141">
        <v>76</v>
      </c>
      <c r="P39" s="46">
        <f t="shared" si="13"/>
        <v>0</v>
      </c>
      <c r="Q39" s="47">
        <f t="shared" si="9"/>
        <v>0</v>
      </c>
      <c r="R39" s="47">
        <f t="shared" si="14"/>
        <v>0</v>
      </c>
      <c r="S39" s="47">
        <f t="shared" si="15"/>
        <v>0</v>
      </c>
      <c r="T39" s="47">
        <f t="shared" si="16"/>
        <v>0</v>
      </c>
      <c r="U39" s="47">
        <f t="shared" si="10"/>
        <v>0</v>
      </c>
      <c r="V39" s="229">
        <f t="shared" si="17"/>
        <v>0</v>
      </c>
      <c r="W39" s="49">
        <f t="shared" si="11"/>
        <v>0</v>
      </c>
      <c r="X39" s="47">
        <v>0</v>
      </c>
      <c r="Y39" s="48">
        <v>0.02564102564102564</v>
      </c>
      <c r="Z39" s="142">
        <v>0.0016414970453053185</v>
      </c>
      <c r="AA39" s="138">
        <v>0.0042763157894736845</v>
      </c>
      <c r="AB39" s="139">
        <v>0.0249507550886408</v>
      </c>
    </row>
    <row r="40" spans="1:28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8">
        <v>0</v>
      </c>
      <c r="J40" s="223">
        <f t="shared" si="12"/>
        <v>0</v>
      </c>
      <c r="K40" s="87">
        <v>0</v>
      </c>
      <c r="L40" s="88">
        <v>0</v>
      </c>
      <c r="M40" s="86">
        <v>9</v>
      </c>
      <c r="N40" s="87">
        <v>16</v>
      </c>
      <c r="O40" s="147">
        <v>60</v>
      </c>
      <c r="P40" s="32">
        <f t="shared" si="13"/>
        <v>0</v>
      </c>
      <c r="Q40" s="33">
        <f t="shared" si="9"/>
        <v>0</v>
      </c>
      <c r="R40" s="33">
        <f t="shared" si="14"/>
        <v>0</v>
      </c>
      <c r="S40" s="33">
        <f t="shared" si="15"/>
        <v>0</v>
      </c>
      <c r="T40" s="33">
        <f t="shared" si="16"/>
        <v>0</v>
      </c>
      <c r="U40" s="33">
        <f t="shared" si="10"/>
        <v>0</v>
      </c>
      <c r="V40" s="34">
        <f t="shared" si="17"/>
        <v>0</v>
      </c>
      <c r="W40" s="35">
        <f t="shared" si="11"/>
        <v>0</v>
      </c>
      <c r="X40" s="90">
        <v>0</v>
      </c>
      <c r="Y40" s="91">
        <v>0</v>
      </c>
      <c r="Z40" s="148">
        <v>0.002956636005256242</v>
      </c>
      <c r="AA40" s="149">
        <v>0.005271828665568369</v>
      </c>
      <c r="AB40" s="150">
        <v>0.0197563384919328</v>
      </c>
    </row>
    <row r="41" spans="1:28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1">
        <v>0</v>
      </c>
      <c r="J41" s="26">
        <f t="shared" si="12"/>
        <v>0</v>
      </c>
      <c r="K41" s="80">
        <v>0</v>
      </c>
      <c r="L41" s="81">
        <v>0</v>
      </c>
      <c r="M41" s="79">
        <v>8</v>
      </c>
      <c r="N41" s="80">
        <v>10</v>
      </c>
      <c r="O41" s="136">
        <v>59</v>
      </c>
      <c r="P41" s="32">
        <f t="shared" si="13"/>
        <v>0</v>
      </c>
      <c r="Q41" s="33">
        <f t="shared" si="9"/>
        <v>0</v>
      </c>
      <c r="R41" s="33">
        <f t="shared" si="14"/>
        <v>0</v>
      </c>
      <c r="S41" s="33">
        <f t="shared" si="15"/>
        <v>0</v>
      </c>
      <c r="T41" s="33">
        <f t="shared" si="16"/>
        <v>0</v>
      </c>
      <c r="U41" s="33">
        <f t="shared" si="10"/>
        <v>0</v>
      </c>
      <c r="V41" s="34">
        <f t="shared" si="17"/>
        <v>0</v>
      </c>
      <c r="W41" s="35">
        <f t="shared" si="11"/>
        <v>0</v>
      </c>
      <c r="X41" s="33">
        <v>0</v>
      </c>
      <c r="Y41" s="34">
        <v>0</v>
      </c>
      <c r="Z41" s="137">
        <v>0.0026341784655910436</v>
      </c>
      <c r="AA41" s="138">
        <v>0.003288391976323578</v>
      </c>
      <c r="AB41" s="139">
        <v>0.0194526871084734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1">
        <v>0</v>
      </c>
      <c r="J42" s="26">
        <f t="shared" si="12"/>
        <v>0</v>
      </c>
      <c r="K42" s="80">
        <v>0</v>
      </c>
      <c r="L42" s="81">
        <v>0</v>
      </c>
      <c r="M42" s="79">
        <v>5</v>
      </c>
      <c r="N42" s="80">
        <v>7</v>
      </c>
      <c r="O42" s="136">
        <v>37</v>
      </c>
      <c r="P42" s="32">
        <f t="shared" si="13"/>
        <v>0</v>
      </c>
      <c r="Q42" s="33">
        <f t="shared" si="9"/>
        <v>0</v>
      </c>
      <c r="R42" s="33">
        <f t="shared" si="14"/>
        <v>0</v>
      </c>
      <c r="S42" s="33">
        <f t="shared" si="15"/>
        <v>0</v>
      </c>
      <c r="T42" s="33">
        <f t="shared" si="16"/>
        <v>0</v>
      </c>
      <c r="U42" s="33">
        <f t="shared" si="10"/>
        <v>0</v>
      </c>
      <c r="V42" s="34">
        <f t="shared" si="17"/>
        <v>0</v>
      </c>
      <c r="W42" s="35">
        <f t="shared" si="11"/>
        <v>0</v>
      </c>
      <c r="X42" s="33">
        <v>0</v>
      </c>
      <c r="Y42" s="34">
        <v>0</v>
      </c>
      <c r="Z42" s="137">
        <v>0.001643115346697338</v>
      </c>
      <c r="AA42" s="138">
        <v>0.0023071852340145024</v>
      </c>
      <c r="AB42" s="139">
        <v>0.0121991427629409</v>
      </c>
    </row>
    <row r="43" spans="1:28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26">
        <f t="shared" si="12"/>
        <v>0</v>
      </c>
      <c r="K43" s="80">
        <v>0</v>
      </c>
      <c r="L43" s="81">
        <v>0</v>
      </c>
      <c r="M43" s="79">
        <v>13</v>
      </c>
      <c r="N43" s="80">
        <v>5</v>
      </c>
      <c r="O43" s="136">
        <v>43</v>
      </c>
      <c r="P43" s="32">
        <f t="shared" si="13"/>
        <v>0</v>
      </c>
      <c r="Q43" s="33">
        <f t="shared" si="9"/>
        <v>0</v>
      </c>
      <c r="R43" s="33">
        <f t="shared" si="14"/>
        <v>0</v>
      </c>
      <c r="S43" s="33">
        <f t="shared" si="15"/>
        <v>0</v>
      </c>
      <c r="T43" s="33">
        <f t="shared" si="16"/>
        <v>0</v>
      </c>
      <c r="U43" s="33">
        <f t="shared" si="10"/>
        <v>0</v>
      </c>
      <c r="V43" s="34">
        <f t="shared" si="17"/>
        <v>0</v>
      </c>
      <c r="W43" s="35">
        <f t="shared" si="11"/>
        <v>0</v>
      </c>
      <c r="X43" s="33">
        <v>0</v>
      </c>
      <c r="Y43" s="34">
        <v>0</v>
      </c>
      <c r="Z43" s="137">
        <v>0.00426509186351706</v>
      </c>
      <c r="AA43" s="138">
        <v>0.001644736842105263</v>
      </c>
      <c r="AB43" s="139">
        <v>0.0141400854981913</v>
      </c>
    </row>
    <row r="44" spans="1:28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4">
        <v>0</v>
      </c>
      <c r="J44" s="26">
        <f t="shared" si="12"/>
        <v>0</v>
      </c>
      <c r="K44" s="83">
        <v>0</v>
      </c>
      <c r="L44" s="84">
        <v>0</v>
      </c>
      <c r="M44" s="82">
        <v>10</v>
      </c>
      <c r="N44" s="83">
        <v>10</v>
      </c>
      <c r="O44" s="141">
        <v>40</v>
      </c>
      <c r="P44" s="32">
        <f t="shared" si="13"/>
        <v>0</v>
      </c>
      <c r="Q44" s="33">
        <f t="shared" si="9"/>
        <v>0</v>
      </c>
      <c r="R44" s="33">
        <f t="shared" si="14"/>
        <v>0</v>
      </c>
      <c r="S44" s="33">
        <f t="shared" si="15"/>
        <v>0</v>
      </c>
      <c r="T44" s="33">
        <f t="shared" si="16"/>
        <v>0</v>
      </c>
      <c r="U44" s="33">
        <f t="shared" si="10"/>
        <v>0</v>
      </c>
      <c r="V44" s="34">
        <f t="shared" si="17"/>
        <v>0</v>
      </c>
      <c r="W44" s="35">
        <f t="shared" si="11"/>
        <v>0</v>
      </c>
      <c r="X44" s="47">
        <v>0</v>
      </c>
      <c r="Y44" s="48">
        <v>0</v>
      </c>
      <c r="Z44" s="142">
        <v>0.003288391976323578</v>
      </c>
      <c r="AA44" s="143">
        <v>0.003288391976323578</v>
      </c>
      <c r="AB44" s="144">
        <v>0.0131449227735787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1">
        <v>0</v>
      </c>
      <c r="J45" s="223">
        <f t="shared" si="12"/>
        <v>0</v>
      </c>
      <c r="K45" s="80">
        <v>0</v>
      </c>
      <c r="L45" s="81">
        <v>0</v>
      </c>
      <c r="M45" s="79">
        <v>7</v>
      </c>
      <c r="N45" s="80">
        <v>15</v>
      </c>
      <c r="O45" s="136">
        <v>18</v>
      </c>
      <c r="P45" s="89">
        <f t="shared" si="13"/>
        <v>0</v>
      </c>
      <c r="Q45" s="90">
        <f t="shared" si="9"/>
        <v>0</v>
      </c>
      <c r="R45" s="90">
        <f t="shared" si="14"/>
        <v>0</v>
      </c>
      <c r="S45" s="90">
        <f t="shared" si="15"/>
        <v>0</v>
      </c>
      <c r="T45" s="90">
        <f t="shared" si="16"/>
        <v>0</v>
      </c>
      <c r="U45" s="90">
        <f t="shared" si="10"/>
        <v>0</v>
      </c>
      <c r="V45" s="227">
        <f t="shared" si="17"/>
        <v>0</v>
      </c>
      <c r="W45" s="92">
        <f t="shared" si="11"/>
        <v>0</v>
      </c>
      <c r="X45" s="33">
        <v>0</v>
      </c>
      <c r="Y45" s="34">
        <v>0</v>
      </c>
      <c r="Z45" s="137">
        <v>0.0022958346999016072</v>
      </c>
      <c r="AA45" s="138">
        <v>0.004897159647404506</v>
      </c>
      <c r="AB45" s="139">
        <v>0.00591910555738244</v>
      </c>
    </row>
    <row r="46" spans="1:28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1">
        <v>0</v>
      </c>
      <c r="J46" s="26">
        <f t="shared" si="12"/>
        <v>0</v>
      </c>
      <c r="K46" s="80">
        <v>0</v>
      </c>
      <c r="L46" s="81">
        <v>0</v>
      </c>
      <c r="M46" s="79">
        <v>6</v>
      </c>
      <c r="N46" s="80">
        <v>13</v>
      </c>
      <c r="O46" s="136">
        <v>28</v>
      </c>
      <c r="P46" s="32">
        <f t="shared" si="13"/>
        <v>0</v>
      </c>
      <c r="Q46" s="33">
        <f t="shared" si="9"/>
        <v>0</v>
      </c>
      <c r="R46" s="33">
        <f t="shared" si="14"/>
        <v>0</v>
      </c>
      <c r="S46" s="33">
        <f t="shared" si="15"/>
        <v>0</v>
      </c>
      <c r="T46" s="33">
        <f t="shared" si="16"/>
        <v>0</v>
      </c>
      <c r="U46" s="33">
        <f t="shared" si="10"/>
        <v>0</v>
      </c>
      <c r="V46" s="228">
        <f t="shared" si="17"/>
        <v>0</v>
      </c>
      <c r="W46" s="35">
        <f t="shared" si="11"/>
        <v>0</v>
      </c>
      <c r="X46" s="33">
        <v>0</v>
      </c>
      <c r="Y46" s="34">
        <v>0</v>
      </c>
      <c r="Z46" s="137">
        <v>0.001969149983590417</v>
      </c>
      <c r="AA46" s="138">
        <v>0.004274909569220651</v>
      </c>
      <c r="AB46" s="139">
        <v>0.00919540229885057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1">
        <v>0</v>
      </c>
      <c r="J47" s="26">
        <f t="shared" si="12"/>
        <v>0</v>
      </c>
      <c r="K47" s="80">
        <v>0</v>
      </c>
      <c r="L47" s="81">
        <v>0</v>
      </c>
      <c r="M47" s="79">
        <v>6</v>
      </c>
      <c r="N47" s="80">
        <v>11</v>
      </c>
      <c r="O47" s="136">
        <v>25</v>
      </c>
      <c r="P47" s="32">
        <f t="shared" si="13"/>
        <v>0</v>
      </c>
      <c r="Q47" s="33">
        <f t="shared" si="9"/>
        <v>0</v>
      </c>
      <c r="R47" s="33">
        <f t="shared" si="14"/>
        <v>0</v>
      </c>
      <c r="S47" s="33">
        <f t="shared" si="15"/>
        <v>0</v>
      </c>
      <c r="T47" s="33">
        <f t="shared" si="16"/>
        <v>0</v>
      </c>
      <c r="U47" s="33">
        <f t="shared" si="10"/>
        <v>0</v>
      </c>
      <c r="V47" s="228">
        <f t="shared" si="17"/>
        <v>0</v>
      </c>
      <c r="W47" s="35">
        <f t="shared" si="11"/>
        <v>0</v>
      </c>
      <c r="X47" s="33">
        <v>0</v>
      </c>
      <c r="Y47" s="34">
        <v>0</v>
      </c>
      <c r="Z47" s="137">
        <v>0.001954397394136808</v>
      </c>
      <c r="AA47" s="138">
        <v>0.0036196117143797303</v>
      </c>
      <c r="AB47" s="139">
        <v>0.0082047915982934</v>
      </c>
    </row>
    <row r="48" spans="1:28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4">
        <v>0</v>
      </c>
      <c r="J48" s="40">
        <f t="shared" si="12"/>
        <v>0</v>
      </c>
      <c r="K48" s="83">
        <v>0</v>
      </c>
      <c r="L48" s="84">
        <v>0</v>
      </c>
      <c r="M48" s="82">
        <v>7</v>
      </c>
      <c r="N48" s="83">
        <v>5</v>
      </c>
      <c r="O48" s="141">
        <v>31</v>
      </c>
      <c r="P48" s="46">
        <f t="shared" si="13"/>
        <v>0</v>
      </c>
      <c r="Q48" s="47">
        <f t="shared" si="9"/>
        <v>0</v>
      </c>
      <c r="R48" s="47">
        <f t="shared" si="14"/>
        <v>0</v>
      </c>
      <c r="S48" s="47">
        <f t="shared" si="15"/>
        <v>0</v>
      </c>
      <c r="T48" s="47">
        <f t="shared" si="16"/>
        <v>0</v>
      </c>
      <c r="U48" s="47">
        <f t="shared" si="10"/>
        <v>0</v>
      </c>
      <c r="V48" s="229">
        <f t="shared" si="17"/>
        <v>0</v>
      </c>
      <c r="W48" s="49">
        <f t="shared" si="11"/>
        <v>0</v>
      </c>
      <c r="X48" s="47">
        <v>0</v>
      </c>
      <c r="Y48" s="48">
        <v>0</v>
      </c>
      <c r="Z48" s="142">
        <v>0.0022950819672131148</v>
      </c>
      <c r="AA48" s="138">
        <v>0.0016458196181698486</v>
      </c>
      <c r="AB48" s="139">
        <v>0.010204081632653</v>
      </c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8">
        <v>0</v>
      </c>
      <c r="J49" s="26">
        <f t="shared" si="12"/>
        <v>0</v>
      </c>
      <c r="K49" s="87">
        <v>0</v>
      </c>
      <c r="L49" s="88">
        <v>0</v>
      </c>
      <c r="M49" s="86">
        <v>11</v>
      </c>
      <c r="N49" s="87">
        <v>8</v>
      </c>
      <c r="O49" s="147">
        <v>21</v>
      </c>
      <c r="P49" s="32">
        <f t="shared" si="13"/>
        <v>0</v>
      </c>
      <c r="Q49" s="33">
        <f t="shared" si="9"/>
        <v>0</v>
      </c>
      <c r="R49" s="33">
        <f t="shared" si="14"/>
        <v>0</v>
      </c>
      <c r="S49" s="33">
        <f t="shared" si="15"/>
        <v>0</v>
      </c>
      <c r="T49" s="33">
        <f t="shared" si="16"/>
        <v>0</v>
      </c>
      <c r="U49" s="33">
        <f t="shared" si="10"/>
        <v>0</v>
      </c>
      <c r="V49" s="34">
        <f t="shared" si="17"/>
        <v>0</v>
      </c>
      <c r="W49" s="35">
        <f t="shared" si="11"/>
        <v>0</v>
      </c>
      <c r="X49" s="90">
        <v>0</v>
      </c>
      <c r="Y49" s="91">
        <v>0</v>
      </c>
      <c r="Z49" s="148">
        <v>0.0036065573770491803</v>
      </c>
      <c r="AA49" s="149">
        <v>0.0026307135810588623</v>
      </c>
      <c r="AB49" s="150">
        <v>0.00689881734559789</v>
      </c>
    </row>
    <row r="50" spans="1:28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1">
        <v>0</v>
      </c>
      <c r="J50" s="26">
        <f t="shared" si="12"/>
        <v>0</v>
      </c>
      <c r="K50" s="80">
        <v>0</v>
      </c>
      <c r="L50" s="81">
        <v>0</v>
      </c>
      <c r="M50" s="79">
        <v>5</v>
      </c>
      <c r="N50" s="80">
        <v>12</v>
      </c>
      <c r="O50" s="136">
        <v>11</v>
      </c>
      <c r="P50" s="32">
        <f t="shared" si="13"/>
        <v>0</v>
      </c>
      <c r="Q50" s="33">
        <f t="shared" si="9"/>
        <v>0</v>
      </c>
      <c r="R50" s="33">
        <f t="shared" si="14"/>
        <v>0</v>
      </c>
      <c r="S50" s="33">
        <f t="shared" si="15"/>
        <v>0</v>
      </c>
      <c r="T50" s="33">
        <f t="shared" si="16"/>
        <v>0</v>
      </c>
      <c r="U50" s="33">
        <f t="shared" si="10"/>
        <v>0</v>
      </c>
      <c r="V50" s="34">
        <f t="shared" si="17"/>
        <v>0</v>
      </c>
      <c r="W50" s="35">
        <f t="shared" si="11"/>
        <v>0</v>
      </c>
      <c r="X50" s="33">
        <v>0</v>
      </c>
      <c r="Y50" s="34">
        <v>0</v>
      </c>
      <c r="Z50" s="137">
        <v>0.0016414970453053185</v>
      </c>
      <c r="AA50" s="138">
        <v>0.003942181340341655</v>
      </c>
      <c r="AB50" s="139">
        <v>0.00361010830324909</v>
      </c>
    </row>
    <row r="51" spans="1:28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1">
        <v>0</v>
      </c>
      <c r="J51" s="26">
        <f t="shared" si="12"/>
        <v>0</v>
      </c>
      <c r="K51" s="80">
        <v>0</v>
      </c>
      <c r="L51" s="81">
        <v>0</v>
      </c>
      <c r="M51" s="79">
        <v>6</v>
      </c>
      <c r="N51" s="80">
        <v>10</v>
      </c>
      <c r="O51" s="136">
        <v>16</v>
      </c>
      <c r="P51" s="32">
        <f t="shared" si="13"/>
        <v>0</v>
      </c>
      <c r="Q51" s="33">
        <f t="shared" si="9"/>
        <v>0</v>
      </c>
      <c r="R51" s="33">
        <f t="shared" si="14"/>
        <v>0</v>
      </c>
      <c r="S51" s="33">
        <f t="shared" si="15"/>
        <v>0</v>
      </c>
      <c r="T51" s="33">
        <f t="shared" si="16"/>
        <v>0</v>
      </c>
      <c r="U51" s="33">
        <f t="shared" si="10"/>
        <v>0</v>
      </c>
      <c r="V51" s="34">
        <f t="shared" si="17"/>
        <v>0</v>
      </c>
      <c r="W51" s="35">
        <f t="shared" si="11"/>
        <v>0</v>
      </c>
      <c r="X51" s="33">
        <v>0</v>
      </c>
      <c r="Y51" s="34">
        <v>0</v>
      </c>
      <c r="Z51" s="137">
        <v>0.0019665683382497543</v>
      </c>
      <c r="AA51" s="138">
        <v>0.003287310979618672</v>
      </c>
      <c r="AB51" s="139">
        <v>0.0052562417871222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4">
        <v>0</v>
      </c>
      <c r="J52" s="26">
        <f t="shared" si="12"/>
        <v>0</v>
      </c>
      <c r="K52" s="83">
        <v>0</v>
      </c>
      <c r="L52" s="84">
        <v>0</v>
      </c>
      <c r="M52" s="82">
        <v>7</v>
      </c>
      <c r="N52" s="83">
        <v>15</v>
      </c>
      <c r="O52" s="141">
        <v>16</v>
      </c>
      <c r="P52" s="32">
        <f t="shared" si="13"/>
        <v>0</v>
      </c>
      <c r="Q52" s="33">
        <f t="shared" si="9"/>
        <v>0</v>
      </c>
      <c r="R52" s="33">
        <f t="shared" si="14"/>
        <v>0</v>
      </c>
      <c r="S52" s="33">
        <f t="shared" si="15"/>
        <v>0</v>
      </c>
      <c r="T52" s="33">
        <f t="shared" si="16"/>
        <v>0</v>
      </c>
      <c r="U52" s="33">
        <f t="shared" si="10"/>
        <v>0</v>
      </c>
      <c r="V52" s="34">
        <f t="shared" si="17"/>
        <v>0</v>
      </c>
      <c r="W52" s="35">
        <f t="shared" si="11"/>
        <v>0</v>
      </c>
      <c r="X52" s="47">
        <v>0</v>
      </c>
      <c r="Y52" s="48">
        <v>0</v>
      </c>
      <c r="Z52" s="142">
        <v>0.0022920759659463</v>
      </c>
      <c r="AA52" s="143">
        <v>0.004932587964485367</v>
      </c>
      <c r="AB52" s="144">
        <v>0.00524934383202099</v>
      </c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8">
        <v>0</v>
      </c>
      <c r="J53" s="223">
        <f t="shared" si="12"/>
        <v>0</v>
      </c>
      <c r="K53" s="87">
        <v>0</v>
      </c>
      <c r="L53" s="88">
        <v>0</v>
      </c>
      <c r="M53" s="86">
        <v>9</v>
      </c>
      <c r="N53" s="87">
        <v>14</v>
      </c>
      <c r="O53" s="147">
        <v>26</v>
      </c>
      <c r="P53" s="89">
        <f t="shared" si="13"/>
        <v>0</v>
      </c>
      <c r="Q53" s="90">
        <f t="shared" si="9"/>
        <v>0</v>
      </c>
      <c r="R53" s="90">
        <f t="shared" si="14"/>
        <v>0</v>
      </c>
      <c r="S53" s="90">
        <f t="shared" si="15"/>
        <v>0</v>
      </c>
      <c r="T53" s="90">
        <f t="shared" si="16"/>
        <v>0</v>
      </c>
      <c r="U53" s="90">
        <f t="shared" si="10"/>
        <v>0</v>
      </c>
      <c r="V53" s="227">
        <f t="shared" si="17"/>
        <v>0</v>
      </c>
      <c r="W53" s="92">
        <f t="shared" si="11"/>
        <v>0</v>
      </c>
      <c r="X53" s="90">
        <v>0</v>
      </c>
      <c r="Y53" s="91">
        <v>0</v>
      </c>
      <c r="Z53" s="148">
        <v>0.0029498525073746312</v>
      </c>
      <c r="AA53" s="138">
        <v>0.0045992115637319315</v>
      </c>
      <c r="AB53" s="139">
        <v>0.00853018372703412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1">
        <v>0</v>
      </c>
      <c r="J54" s="26">
        <f t="shared" si="12"/>
        <v>0</v>
      </c>
      <c r="K54" s="80">
        <v>0</v>
      </c>
      <c r="L54" s="81">
        <v>0</v>
      </c>
      <c r="M54" s="79">
        <v>10</v>
      </c>
      <c r="N54" s="80">
        <v>9</v>
      </c>
      <c r="O54" s="136">
        <v>41</v>
      </c>
      <c r="P54" s="32">
        <f t="shared" si="13"/>
        <v>0</v>
      </c>
      <c r="Q54" s="33">
        <f t="shared" si="9"/>
        <v>0</v>
      </c>
      <c r="R54" s="33">
        <f t="shared" si="14"/>
        <v>0</v>
      </c>
      <c r="S54" s="33">
        <f t="shared" si="15"/>
        <v>0</v>
      </c>
      <c r="T54" s="33">
        <f t="shared" si="16"/>
        <v>0</v>
      </c>
      <c r="U54" s="33">
        <f t="shared" si="10"/>
        <v>0</v>
      </c>
      <c r="V54" s="34">
        <f t="shared" si="17"/>
        <v>0</v>
      </c>
      <c r="W54" s="35">
        <f t="shared" si="11"/>
        <v>0</v>
      </c>
      <c r="X54" s="33">
        <v>0</v>
      </c>
      <c r="Y54" s="34">
        <v>0</v>
      </c>
      <c r="Z54" s="137">
        <v>0.003278688524590164</v>
      </c>
      <c r="AA54" s="138">
        <v>0.002954694681549573</v>
      </c>
      <c r="AB54" s="139">
        <v>0.0134602757715036</v>
      </c>
    </row>
    <row r="55" spans="1:28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26">
        <f t="shared" si="12"/>
        <v>0</v>
      </c>
      <c r="K55" s="80">
        <v>0</v>
      </c>
      <c r="L55" s="81">
        <v>0</v>
      </c>
      <c r="M55" s="79">
        <v>8</v>
      </c>
      <c r="N55" s="80">
        <v>13</v>
      </c>
      <c r="O55" s="136">
        <v>14</v>
      </c>
      <c r="P55" s="32">
        <f t="shared" si="13"/>
        <v>0</v>
      </c>
      <c r="Q55" s="33">
        <f t="shared" si="9"/>
        <v>0</v>
      </c>
      <c r="R55" s="33">
        <f t="shared" si="14"/>
        <v>0</v>
      </c>
      <c r="S55" s="33">
        <f t="shared" si="15"/>
        <v>0</v>
      </c>
      <c r="T55" s="33">
        <f t="shared" si="16"/>
        <v>0</v>
      </c>
      <c r="U55" s="33">
        <f t="shared" si="10"/>
        <v>0</v>
      </c>
      <c r="V55" s="34">
        <f t="shared" si="17"/>
        <v>0</v>
      </c>
      <c r="W55" s="35">
        <f t="shared" si="11"/>
        <v>0</v>
      </c>
      <c r="X55" s="33">
        <v>0</v>
      </c>
      <c r="Y55" s="34">
        <v>0</v>
      </c>
      <c r="Z55" s="137">
        <v>0.002627257799671593</v>
      </c>
      <c r="AA55" s="138">
        <v>0.004263693014102984</v>
      </c>
      <c r="AB55" s="139">
        <v>0.00460072297075254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1">
        <v>0</v>
      </c>
      <c r="J56" s="26">
        <f t="shared" si="12"/>
        <v>0</v>
      </c>
      <c r="K56" s="80">
        <v>0</v>
      </c>
      <c r="L56" s="81">
        <v>0</v>
      </c>
      <c r="M56" s="79">
        <v>3</v>
      </c>
      <c r="N56" s="80">
        <v>16</v>
      </c>
      <c r="O56" s="136">
        <v>41</v>
      </c>
      <c r="P56" s="32">
        <f t="shared" si="13"/>
        <v>0</v>
      </c>
      <c r="Q56" s="33">
        <f t="shared" si="9"/>
        <v>0</v>
      </c>
      <c r="R56" s="33">
        <f t="shared" si="14"/>
        <v>0</v>
      </c>
      <c r="S56" s="33">
        <f t="shared" si="15"/>
        <v>0</v>
      </c>
      <c r="T56" s="33">
        <f t="shared" si="16"/>
        <v>0</v>
      </c>
      <c r="U56" s="33">
        <f t="shared" si="10"/>
        <v>0</v>
      </c>
      <c r="V56" s="34">
        <f t="shared" si="17"/>
        <v>0</v>
      </c>
      <c r="W56" s="35">
        <f t="shared" si="11"/>
        <v>0</v>
      </c>
      <c r="X56" s="33">
        <v>0</v>
      </c>
      <c r="Y56" s="34">
        <v>0</v>
      </c>
      <c r="Z56" s="137">
        <v>0.0009956853634251576</v>
      </c>
      <c r="AA56" s="138">
        <v>0.005259697567389875</v>
      </c>
      <c r="AB56" s="139">
        <v>0.0134779750164365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0</v>
      </c>
      <c r="L57" s="236"/>
      <c r="M57" s="255"/>
      <c r="N57" s="254">
        <v>5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</v>
      </c>
      <c r="Y57" s="236"/>
      <c r="Z57" s="261"/>
      <c r="AA57" s="138">
        <v>0.0016501650165016502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0</v>
      </c>
      <c r="D58" s="94">
        <f t="shared" si="18"/>
        <v>0</v>
      </c>
      <c r="E58" s="94">
        <f t="shared" si="18"/>
        <v>0</v>
      </c>
      <c r="F58" s="94">
        <f t="shared" si="18"/>
        <v>0</v>
      </c>
      <c r="G58" s="94">
        <f t="shared" si="18"/>
        <v>0</v>
      </c>
      <c r="H58" s="94">
        <f t="shared" si="18"/>
        <v>0</v>
      </c>
      <c r="I58" s="95">
        <f t="shared" si="18"/>
        <v>0</v>
      </c>
      <c r="J58" s="224">
        <f>SUM(C58:I58)</f>
        <v>0</v>
      </c>
      <c r="K58" s="94">
        <v>0</v>
      </c>
      <c r="L58" s="95">
        <v>63</v>
      </c>
      <c r="M58" s="93">
        <f>SUM(M5:M57)</f>
        <v>635</v>
      </c>
      <c r="N58" s="94">
        <v>1595</v>
      </c>
      <c r="O58" s="152">
        <v>8285</v>
      </c>
      <c r="P58" s="99">
        <f>C58/3</f>
        <v>0</v>
      </c>
      <c r="Q58" s="100">
        <f>(SUM(D5:D17)/7)+(SUM(D18:D56)/6)</f>
        <v>0</v>
      </c>
      <c r="R58" s="100">
        <f>E58/5</f>
        <v>0</v>
      </c>
      <c r="S58" s="100">
        <f>F58/11</f>
        <v>0</v>
      </c>
      <c r="T58" s="100">
        <f>G58/4</f>
        <v>0</v>
      </c>
      <c r="U58" s="100">
        <f>(SUM(H5:H17)/5)+(SUM(H18:H56)/4)</f>
        <v>0</v>
      </c>
      <c r="V58" s="153">
        <f>I58/4</f>
        <v>0</v>
      </c>
      <c r="W58" s="225">
        <f>(SUM(J5:J17)/39)+(SUM(J18:J56)/37)</f>
        <v>0</v>
      </c>
      <c r="X58" s="100">
        <v>0</v>
      </c>
      <c r="Y58" s="101">
        <v>1.6153846153846154</v>
      </c>
      <c r="Z58" s="102">
        <f>SUM(Z5:Z57)</f>
        <v>0.2084771467493031</v>
      </c>
      <c r="AA58" s="100">
        <v>0.5246895889607613</v>
      </c>
      <c r="AB58" s="153">
        <v>2.72443275238408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6</v>
      </c>
      <c r="E5" s="13">
        <v>10</v>
      </c>
      <c r="F5" s="13">
        <v>37</v>
      </c>
      <c r="G5" s="13">
        <v>8</v>
      </c>
      <c r="H5" s="13">
        <v>1</v>
      </c>
      <c r="I5" s="14">
        <v>2</v>
      </c>
      <c r="J5" s="12">
        <f aca="true" t="shared" si="0" ref="J5:J36">SUM(C5:I5)</f>
        <v>64</v>
      </c>
      <c r="K5" s="13">
        <v>3</v>
      </c>
      <c r="L5" s="14">
        <v>15</v>
      </c>
      <c r="M5" s="75">
        <v>3777</v>
      </c>
      <c r="N5" s="76">
        <v>691</v>
      </c>
      <c r="O5" s="131">
        <v>1148</v>
      </c>
      <c r="P5" s="18">
        <f aca="true" t="shared" si="1" ref="P5:P36">C5/3</f>
        <v>0</v>
      </c>
      <c r="Q5" s="19">
        <f aca="true" t="shared" si="2" ref="Q5:Q17">D5/7</f>
        <v>0.8571428571428571</v>
      </c>
      <c r="R5" s="19">
        <f aca="true" t="shared" si="3" ref="R5:R36">E5/5</f>
        <v>2</v>
      </c>
      <c r="S5" s="19">
        <f aca="true" t="shared" si="4" ref="S5:S36">F5/11</f>
        <v>3.3636363636363638</v>
      </c>
      <c r="T5" s="19">
        <f aca="true" t="shared" si="5" ref="T5:T36">G5/4</f>
        <v>2</v>
      </c>
      <c r="U5" s="19">
        <f aca="true" t="shared" si="6" ref="U5:U17">H5/5</f>
        <v>0.2</v>
      </c>
      <c r="V5" s="20">
        <f aca="true" t="shared" si="7" ref="V5:V36">I5/4</f>
        <v>0.5</v>
      </c>
      <c r="W5" s="21">
        <f aca="true" t="shared" si="8" ref="W5:W17">J5/39</f>
        <v>1.641025641025641</v>
      </c>
      <c r="X5" s="19">
        <v>0.07692307692307693</v>
      </c>
      <c r="Y5" s="20">
        <v>0.38461538461538464</v>
      </c>
      <c r="Z5" s="132">
        <v>1.2416173570019724</v>
      </c>
      <c r="AA5" s="133">
        <v>0.23352483947279487</v>
      </c>
      <c r="AB5" s="134">
        <v>0.389548693586698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5</v>
      </c>
      <c r="E6" s="27">
        <v>3</v>
      </c>
      <c r="F6" s="27">
        <v>31</v>
      </c>
      <c r="G6" s="27">
        <v>8</v>
      </c>
      <c r="H6" s="27">
        <v>8</v>
      </c>
      <c r="I6" s="28">
        <v>1</v>
      </c>
      <c r="J6" s="26">
        <f t="shared" si="0"/>
        <v>56</v>
      </c>
      <c r="K6" s="27">
        <v>16</v>
      </c>
      <c r="L6" s="28">
        <v>16</v>
      </c>
      <c r="M6" s="79">
        <v>3625</v>
      </c>
      <c r="N6" s="80">
        <v>2195</v>
      </c>
      <c r="O6" s="136">
        <v>2678</v>
      </c>
      <c r="P6" s="32">
        <f t="shared" si="1"/>
        <v>0</v>
      </c>
      <c r="Q6" s="33">
        <f t="shared" si="2"/>
        <v>0.7142857142857143</v>
      </c>
      <c r="R6" s="33">
        <f t="shared" si="3"/>
        <v>0.6</v>
      </c>
      <c r="S6" s="33">
        <f t="shared" si="4"/>
        <v>2.8181818181818183</v>
      </c>
      <c r="T6" s="33">
        <f t="shared" si="5"/>
        <v>2</v>
      </c>
      <c r="U6" s="33">
        <f t="shared" si="6"/>
        <v>1.6</v>
      </c>
      <c r="V6" s="34">
        <f t="shared" si="7"/>
        <v>0.25</v>
      </c>
      <c r="W6" s="35">
        <f t="shared" si="8"/>
        <v>1.435897435897436</v>
      </c>
      <c r="X6" s="33">
        <v>0.41025641025641024</v>
      </c>
      <c r="Y6" s="34">
        <v>0.41025641025641024</v>
      </c>
      <c r="Z6" s="137">
        <v>1.1893044619422573</v>
      </c>
      <c r="AA6" s="138">
        <v>0.7275439177991382</v>
      </c>
      <c r="AB6" s="139">
        <v>0.881210924646265</v>
      </c>
    </row>
    <row r="7" spans="1:28" s="120" customFormat="1" ht="13.5" customHeight="1">
      <c r="A7" s="317"/>
      <c r="B7" s="135" t="s">
        <v>2</v>
      </c>
      <c r="C7" s="26">
        <v>1</v>
      </c>
      <c r="D7" s="27">
        <v>7</v>
      </c>
      <c r="E7" s="27">
        <v>8</v>
      </c>
      <c r="F7" s="27">
        <v>24</v>
      </c>
      <c r="G7" s="27">
        <v>7</v>
      </c>
      <c r="H7" s="27">
        <v>4</v>
      </c>
      <c r="I7" s="28">
        <v>7</v>
      </c>
      <c r="J7" s="26">
        <f t="shared" si="0"/>
        <v>58</v>
      </c>
      <c r="K7" s="27">
        <v>9</v>
      </c>
      <c r="L7" s="28">
        <v>13</v>
      </c>
      <c r="M7" s="79">
        <v>2521</v>
      </c>
      <c r="N7" s="80">
        <v>1399</v>
      </c>
      <c r="O7" s="136">
        <v>1642</v>
      </c>
      <c r="P7" s="32">
        <f t="shared" si="1"/>
        <v>0.3333333333333333</v>
      </c>
      <c r="Q7" s="33">
        <f t="shared" si="2"/>
        <v>1</v>
      </c>
      <c r="R7" s="33">
        <f t="shared" si="3"/>
        <v>1.6</v>
      </c>
      <c r="S7" s="33">
        <f t="shared" si="4"/>
        <v>2.1818181818181817</v>
      </c>
      <c r="T7" s="33">
        <f t="shared" si="5"/>
        <v>1.75</v>
      </c>
      <c r="U7" s="33">
        <f t="shared" si="6"/>
        <v>0.8</v>
      </c>
      <c r="V7" s="34">
        <f t="shared" si="7"/>
        <v>1.75</v>
      </c>
      <c r="W7" s="35">
        <f t="shared" si="8"/>
        <v>1.4871794871794872</v>
      </c>
      <c r="X7" s="33">
        <v>0.23076923076923078</v>
      </c>
      <c r="Y7" s="34">
        <v>0.3333333333333333</v>
      </c>
      <c r="Z7" s="137">
        <v>0.8265573770491803</v>
      </c>
      <c r="AA7" s="138">
        <v>0.46095551894563425</v>
      </c>
      <c r="AB7" s="139">
        <v>0.540843214756258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4</v>
      </c>
      <c r="E8" s="27">
        <v>3</v>
      </c>
      <c r="F8" s="27">
        <v>23</v>
      </c>
      <c r="G8" s="27">
        <v>5</v>
      </c>
      <c r="H8" s="27">
        <v>4</v>
      </c>
      <c r="I8" s="28">
        <v>0</v>
      </c>
      <c r="J8" s="26">
        <f t="shared" si="0"/>
        <v>39</v>
      </c>
      <c r="K8" s="27">
        <v>10</v>
      </c>
      <c r="L8" s="28">
        <v>10</v>
      </c>
      <c r="M8" s="79">
        <v>2937</v>
      </c>
      <c r="N8" s="80">
        <v>1072</v>
      </c>
      <c r="O8" s="136">
        <v>1353</v>
      </c>
      <c r="P8" s="32">
        <f t="shared" si="1"/>
        <v>0</v>
      </c>
      <c r="Q8" s="33">
        <f t="shared" si="2"/>
        <v>0.5714285714285714</v>
      </c>
      <c r="R8" s="33">
        <f t="shared" si="3"/>
        <v>0.6</v>
      </c>
      <c r="S8" s="33">
        <f t="shared" si="4"/>
        <v>2.090909090909091</v>
      </c>
      <c r="T8" s="33">
        <f t="shared" si="5"/>
        <v>1.25</v>
      </c>
      <c r="U8" s="33">
        <f t="shared" si="6"/>
        <v>0.8</v>
      </c>
      <c r="V8" s="34">
        <f t="shared" si="7"/>
        <v>0</v>
      </c>
      <c r="W8" s="35">
        <f t="shared" si="8"/>
        <v>1</v>
      </c>
      <c r="X8" s="33">
        <v>0.2564102564102564</v>
      </c>
      <c r="Y8" s="34">
        <v>0.2564102564102564</v>
      </c>
      <c r="Z8" s="137">
        <v>0.9626352015732547</v>
      </c>
      <c r="AA8" s="138">
        <v>0.3527476143468246</v>
      </c>
      <c r="AB8" s="139">
        <v>0.443752049852411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3</v>
      </c>
      <c r="E9" s="41">
        <v>3</v>
      </c>
      <c r="F9" s="41">
        <v>23</v>
      </c>
      <c r="G9" s="41">
        <v>4</v>
      </c>
      <c r="H9" s="41">
        <v>3</v>
      </c>
      <c r="I9" s="42">
        <v>2</v>
      </c>
      <c r="J9" s="26">
        <f t="shared" si="0"/>
        <v>38</v>
      </c>
      <c r="K9" s="41">
        <v>9</v>
      </c>
      <c r="L9" s="42">
        <v>12</v>
      </c>
      <c r="M9" s="82">
        <v>2930</v>
      </c>
      <c r="N9" s="83">
        <v>1430</v>
      </c>
      <c r="O9" s="141">
        <v>1696</v>
      </c>
      <c r="P9" s="32">
        <f t="shared" si="1"/>
        <v>0</v>
      </c>
      <c r="Q9" s="33">
        <f t="shared" si="2"/>
        <v>0.42857142857142855</v>
      </c>
      <c r="R9" s="33">
        <f t="shared" si="3"/>
        <v>0.6</v>
      </c>
      <c r="S9" s="33">
        <f t="shared" si="4"/>
        <v>2.090909090909091</v>
      </c>
      <c r="T9" s="33">
        <f t="shared" si="5"/>
        <v>1</v>
      </c>
      <c r="U9" s="33">
        <f t="shared" si="6"/>
        <v>0.6</v>
      </c>
      <c r="V9" s="34">
        <f t="shared" si="7"/>
        <v>0.5</v>
      </c>
      <c r="W9" s="35">
        <f t="shared" si="8"/>
        <v>0.9743589743589743</v>
      </c>
      <c r="X9" s="47">
        <v>0.23076923076923078</v>
      </c>
      <c r="Y9" s="48">
        <v>0.3076923076923077</v>
      </c>
      <c r="Z9" s="142">
        <v>0.9609708101016727</v>
      </c>
      <c r="AA9" s="143">
        <v>0.4705495228693649</v>
      </c>
      <c r="AB9" s="144">
        <v>0.556795797767564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4</v>
      </c>
      <c r="E10" s="30">
        <v>4</v>
      </c>
      <c r="F10" s="30">
        <v>22</v>
      </c>
      <c r="G10" s="30">
        <v>1</v>
      </c>
      <c r="H10" s="30">
        <v>3</v>
      </c>
      <c r="I10" s="54">
        <v>0</v>
      </c>
      <c r="J10" s="223">
        <f t="shared" si="0"/>
        <v>34</v>
      </c>
      <c r="K10" s="30">
        <v>9</v>
      </c>
      <c r="L10" s="54">
        <v>14</v>
      </c>
      <c r="M10" s="29">
        <v>2447</v>
      </c>
      <c r="N10" s="30">
        <v>1211</v>
      </c>
      <c r="O10" s="31">
        <v>1350</v>
      </c>
      <c r="P10" s="89">
        <f t="shared" si="1"/>
        <v>0</v>
      </c>
      <c r="Q10" s="90">
        <f t="shared" si="2"/>
        <v>0.5714285714285714</v>
      </c>
      <c r="R10" s="90">
        <f t="shared" si="3"/>
        <v>0.8</v>
      </c>
      <c r="S10" s="90">
        <f t="shared" si="4"/>
        <v>2</v>
      </c>
      <c r="T10" s="90">
        <f t="shared" si="5"/>
        <v>0.25</v>
      </c>
      <c r="U10" s="90">
        <f t="shared" si="6"/>
        <v>0.6</v>
      </c>
      <c r="V10" s="227">
        <f t="shared" si="7"/>
        <v>0</v>
      </c>
      <c r="W10" s="92">
        <f t="shared" si="8"/>
        <v>0.8717948717948718</v>
      </c>
      <c r="X10" s="55">
        <v>0.23076923076923078</v>
      </c>
      <c r="Y10" s="56">
        <v>0.358974358974359</v>
      </c>
      <c r="Z10" s="36">
        <v>0.8030850016409583</v>
      </c>
      <c r="AA10" s="58">
        <v>0.3982242683327853</v>
      </c>
      <c r="AB10" s="59">
        <v>0.443349753694581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8</v>
      </c>
      <c r="E11" s="30">
        <v>6</v>
      </c>
      <c r="F11" s="30">
        <v>28</v>
      </c>
      <c r="G11" s="30">
        <v>12</v>
      </c>
      <c r="H11" s="30">
        <v>11</v>
      </c>
      <c r="I11" s="54">
        <v>2</v>
      </c>
      <c r="J11" s="26">
        <f t="shared" si="0"/>
        <v>67</v>
      </c>
      <c r="K11" s="30">
        <v>16</v>
      </c>
      <c r="L11" s="54">
        <v>6</v>
      </c>
      <c r="M11" s="29">
        <v>2979</v>
      </c>
      <c r="N11" s="30">
        <v>1210</v>
      </c>
      <c r="O11" s="31">
        <v>1546</v>
      </c>
      <c r="P11" s="32">
        <f t="shared" si="1"/>
        <v>0</v>
      </c>
      <c r="Q11" s="33">
        <f t="shared" si="2"/>
        <v>1.1428571428571428</v>
      </c>
      <c r="R11" s="33">
        <f t="shared" si="3"/>
        <v>1.2</v>
      </c>
      <c r="S11" s="33">
        <f t="shared" si="4"/>
        <v>2.5454545454545454</v>
      </c>
      <c r="T11" s="33">
        <f t="shared" si="5"/>
        <v>3</v>
      </c>
      <c r="U11" s="33">
        <f t="shared" si="6"/>
        <v>2.2</v>
      </c>
      <c r="V11" s="228">
        <f t="shared" si="7"/>
        <v>0.5</v>
      </c>
      <c r="W11" s="35">
        <f t="shared" si="8"/>
        <v>1.7179487179487178</v>
      </c>
      <c r="X11" s="55">
        <v>0.41025641025641024</v>
      </c>
      <c r="Y11" s="56">
        <v>0.15384615384615385</v>
      </c>
      <c r="Z11" s="36">
        <v>0.976401179941003</v>
      </c>
      <c r="AA11" s="37">
        <v>0.3976339139007558</v>
      </c>
      <c r="AB11" s="38">
        <v>0.507384312438464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7</v>
      </c>
      <c r="E12" s="30">
        <v>10</v>
      </c>
      <c r="F12" s="30">
        <v>31</v>
      </c>
      <c r="G12" s="30">
        <v>5</v>
      </c>
      <c r="H12" s="30">
        <v>4</v>
      </c>
      <c r="I12" s="54">
        <v>0</v>
      </c>
      <c r="J12" s="26">
        <f t="shared" si="0"/>
        <v>57</v>
      </c>
      <c r="K12" s="30">
        <v>10</v>
      </c>
      <c r="L12" s="54">
        <v>13</v>
      </c>
      <c r="M12" s="29">
        <v>2913</v>
      </c>
      <c r="N12" s="30">
        <v>1603</v>
      </c>
      <c r="O12" s="31">
        <v>1706</v>
      </c>
      <c r="P12" s="32">
        <f t="shared" si="1"/>
        <v>0</v>
      </c>
      <c r="Q12" s="33">
        <f t="shared" si="2"/>
        <v>1</v>
      </c>
      <c r="R12" s="33">
        <f t="shared" si="3"/>
        <v>2</v>
      </c>
      <c r="S12" s="33">
        <f t="shared" si="4"/>
        <v>2.8181818181818183</v>
      </c>
      <c r="T12" s="33">
        <f t="shared" si="5"/>
        <v>1.25</v>
      </c>
      <c r="U12" s="33">
        <f t="shared" si="6"/>
        <v>0.8</v>
      </c>
      <c r="V12" s="228">
        <f t="shared" si="7"/>
        <v>0</v>
      </c>
      <c r="W12" s="35">
        <f t="shared" si="8"/>
        <v>1.4615384615384615</v>
      </c>
      <c r="X12" s="55">
        <v>0.2564102564102564</v>
      </c>
      <c r="Y12" s="56">
        <v>0.3333333333333333</v>
      </c>
      <c r="Z12" s="36">
        <v>0.9544560943643512</v>
      </c>
      <c r="AA12" s="37">
        <v>0.5267827801511666</v>
      </c>
      <c r="AB12" s="38">
        <v>0.559344262295082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8</v>
      </c>
      <c r="E13" s="44">
        <v>6</v>
      </c>
      <c r="F13" s="44">
        <v>20</v>
      </c>
      <c r="G13" s="44">
        <v>3</v>
      </c>
      <c r="H13" s="44">
        <v>4</v>
      </c>
      <c r="I13" s="62">
        <v>3</v>
      </c>
      <c r="J13" s="40">
        <f t="shared" si="0"/>
        <v>44</v>
      </c>
      <c r="K13" s="44">
        <v>26</v>
      </c>
      <c r="L13" s="62">
        <v>14</v>
      </c>
      <c r="M13" s="43">
        <v>2536</v>
      </c>
      <c r="N13" s="44">
        <v>1739</v>
      </c>
      <c r="O13" s="45">
        <v>1557</v>
      </c>
      <c r="P13" s="46">
        <f t="shared" si="1"/>
        <v>0</v>
      </c>
      <c r="Q13" s="47">
        <f t="shared" si="2"/>
        <v>1.1428571428571428</v>
      </c>
      <c r="R13" s="47">
        <f t="shared" si="3"/>
        <v>1.2</v>
      </c>
      <c r="S13" s="47">
        <f t="shared" si="4"/>
        <v>1.8181818181818181</v>
      </c>
      <c r="T13" s="47">
        <f t="shared" si="5"/>
        <v>0.75</v>
      </c>
      <c r="U13" s="47">
        <f t="shared" si="6"/>
        <v>0.8</v>
      </c>
      <c r="V13" s="229">
        <f t="shared" si="7"/>
        <v>0.75</v>
      </c>
      <c r="W13" s="49">
        <f t="shared" si="8"/>
        <v>1.1282051282051282</v>
      </c>
      <c r="X13" s="63">
        <v>0.6666666666666666</v>
      </c>
      <c r="Y13" s="64">
        <v>0.358974358974359</v>
      </c>
      <c r="Z13" s="50">
        <v>0.8312028843002295</v>
      </c>
      <c r="AA13" s="51">
        <v>0.5714755175813342</v>
      </c>
      <c r="AB13" s="52">
        <v>0.51149802890933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11</v>
      </c>
      <c r="E14" s="68">
        <v>11</v>
      </c>
      <c r="F14" s="68">
        <v>30</v>
      </c>
      <c r="G14" s="68">
        <v>13</v>
      </c>
      <c r="H14" s="68">
        <v>8</v>
      </c>
      <c r="I14" s="69">
        <v>0</v>
      </c>
      <c r="J14" s="26">
        <f t="shared" si="0"/>
        <v>73</v>
      </c>
      <c r="K14" s="68">
        <v>10</v>
      </c>
      <c r="L14" s="69">
        <v>12</v>
      </c>
      <c r="M14" s="67">
        <v>3009</v>
      </c>
      <c r="N14" s="68">
        <v>1714</v>
      </c>
      <c r="O14" s="70">
        <v>1759</v>
      </c>
      <c r="P14" s="32">
        <f t="shared" si="1"/>
        <v>0</v>
      </c>
      <c r="Q14" s="33">
        <f t="shared" si="2"/>
        <v>1.5714285714285714</v>
      </c>
      <c r="R14" s="33">
        <f t="shared" si="3"/>
        <v>2.2</v>
      </c>
      <c r="S14" s="33">
        <f t="shared" si="4"/>
        <v>2.727272727272727</v>
      </c>
      <c r="T14" s="33">
        <f t="shared" si="5"/>
        <v>3.25</v>
      </c>
      <c r="U14" s="33">
        <f t="shared" si="6"/>
        <v>1.6</v>
      </c>
      <c r="V14" s="34">
        <f t="shared" si="7"/>
        <v>0</v>
      </c>
      <c r="W14" s="35">
        <f t="shared" si="8"/>
        <v>1.8717948717948718</v>
      </c>
      <c r="X14" s="71">
        <v>0.2564102564102564</v>
      </c>
      <c r="Y14" s="72">
        <v>0.3076923076923077</v>
      </c>
      <c r="Z14" s="74">
        <v>0.9862340216322517</v>
      </c>
      <c r="AA14" s="37">
        <v>0.5638157894736842</v>
      </c>
      <c r="AB14" s="38">
        <v>0.577668308702792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4</v>
      </c>
      <c r="E15" s="30">
        <v>8</v>
      </c>
      <c r="F15" s="30">
        <v>17</v>
      </c>
      <c r="G15" s="30">
        <v>5</v>
      </c>
      <c r="H15" s="30">
        <v>11</v>
      </c>
      <c r="I15" s="54">
        <v>0</v>
      </c>
      <c r="J15" s="26">
        <f t="shared" si="0"/>
        <v>45</v>
      </c>
      <c r="K15" s="30">
        <v>9</v>
      </c>
      <c r="L15" s="54">
        <v>16</v>
      </c>
      <c r="M15" s="29">
        <v>2927</v>
      </c>
      <c r="N15" s="30">
        <v>1870</v>
      </c>
      <c r="O15" s="31">
        <v>1890</v>
      </c>
      <c r="P15" s="32">
        <f t="shared" si="1"/>
        <v>0</v>
      </c>
      <c r="Q15" s="33">
        <f t="shared" si="2"/>
        <v>0.5714285714285714</v>
      </c>
      <c r="R15" s="33">
        <f t="shared" si="3"/>
        <v>1.6</v>
      </c>
      <c r="S15" s="33">
        <f t="shared" si="4"/>
        <v>1.5454545454545454</v>
      </c>
      <c r="T15" s="33">
        <f t="shared" si="5"/>
        <v>1.25</v>
      </c>
      <c r="U15" s="33">
        <f t="shared" si="6"/>
        <v>2.2</v>
      </c>
      <c r="V15" s="34">
        <f t="shared" si="7"/>
        <v>0</v>
      </c>
      <c r="W15" s="35">
        <f t="shared" si="8"/>
        <v>1.1538461538461537</v>
      </c>
      <c r="X15" s="55">
        <v>0.23076923076923078</v>
      </c>
      <c r="Y15" s="56">
        <v>0.41025641025641024</v>
      </c>
      <c r="Z15" s="36">
        <v>0.9609323703217334</v>
      </c>
      <c r="AA15" s="37">
        <v>0.6145251396648045</v>
      </c>
      <c r="AB15" s="38">
        <v>0.62007874015748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5</v>
      </c>
      <c r="E16" s="30">
        <v>14</v>
      </c>
      <c r="F16" s="30">
        <v>31</v>
      </c>
      <c r="G16" s="30">
        <v>6</v>
      </c>
      <c r="H16" s="30">
        <v>5</v>
      </c>
      <c r="I16" s="54">
        <v>1</v>
      </c>
      <c r="J16" s="26">
        <f t="shared" si="0"/>
        <v>62</v>
      </c>
      <c r="K16" s="30">
        <v>18</v>
      </c>
      <c r="L16" s="54">
        <v>7</v>
      </c>
      <c r="M16" s="29">
        <v>2630</v>
      </c>
      <c r="N16" s="30">
        <v>1729</v>
      </c>
      <c r="O16" s="31">
        <v>1576</v>
      </c>
      <c r="P16" s="32">
        <f t="shared" si="1"/>
        <v>0</v>
      </c>
      <c r="Q16" s="33">
        <f t="shared" si="2"/>
        <v>0.7142857142857143</v>
      </c>
      <c r="R16" s="33">
        <f t="shared" si="3"/>
        <v>2.8</v>
      </c>
      <c r="S16" s="33">
        <f t="shared" si="4"/>
        <v>2.8181818181818183</v>
      </c>
      <c r="T16" s="33">
        <f t="shared" si="5"/>
        <v>1.5</v>
      </c>
      <c r="U16" s="33">
        <f t="shared" si="6"/>
        <v>1</v>
      </c>
      <c r="V16" s="34">
        <f t="shared" si="7"/>
        <v>0.25</v>
      </c>
      <c r="W16" s="35">
        <f t="shared" si="8"/>
        <v>1.5897435897435896</v>
      </c>
      <c r="X16" s="55">
        <v>0.46153846153846156</v>
      </c>
      <c r="Y16" s="56">
        <v>0.1794871794871795</v>
      </c>
      <c r="Z16" s="36">
        <v>0.8625778943916038</v>
      </c>
      <c r="AA16" s="37">
        <v>0.56875</v>
      </c>
      <c r="AB16" s="38">
        <v>0.516890783863562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6</v>
      </c>
      <c r="E17" s="30">
        <v>11</v>
      </c>
      <c r="F17" s="30">
        <v>34</v>
      </c>
      <c r="G17" s="30">
        <v>10</v>
      </c>
      <c r="H17" s="30">
        <v>7</v>
      </c>
      <c r="I17" s="54">
        <v>0</v>
      </c>
      <c r="J17" s="26">
        <f t="shared" si="0"/>
        <v>68</v>
      </c>
      <c r="K17" s="30">
        <v>14</v>
      </c>
      <c r="L17" s="54">
        <v>12</v>
      </c>
      <c r="M17" s="29">
        <v>3316</v>
      </c>
      <c r="N17" s="30">
        <v>2138</v>
      </c>
      <c r="O17" s="31">
        <v>1839</v>
      </c>
      <c r="P17" s="32">
        <f t="shared" si="1"/>
        <v>0</v>
      </c>
      <c r="Q17" s="33">
        <f t="shared" si="2"/>
        <v>0.8571428571428571</v>
      </c>
      <c r="R17" s="33">
        <f t="shared" si="3"/>
        <v>2.2</v>
      </c>
      <c r="S17" s="33">
        <f t="shared" si="4"/>
        <v>3.090909090909091</v>
      </c>
      <c r="T17" s="33">
        <f t="shared" si="5"/>
        <v>2.5</v>
      </c>
      <c r="U17" s="33">
        <f t="shared" si="6"/>
        <v>1.4</v>
      </c>
      <c r="V17" s="34">
        <f t="shared" si="7"/>
        <v>0</v>
      </c>
      <c r="W17" s="35">
        <f t="shared" si="8"/>
        <v>1.7435897435897436</v>
      </c>
      <c r="X17" s="55">
        <v>0.358974358974359</v>
      </c>
      <c r="Y17" s="56">
        <v>0.3076923076923077</v>
      </c>
      <c r="Z17" s="36">
        <v>1.0897140979296747</v>
      </c>
      <c r="AA17" s="37">
        <v>0.703058204537981</v>
      </c>
      <c r="AB17" s="38">
        <v>0.603346456692913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7</v>
      </c>
      <c r="E18" s="87">
        <v>11</v>
      </c>
      <c r="F18" s="87">
        <v>16</v>
      </c>
      <c r="G18" s="87">
        <v>5</v>
      </c>
      <c r="H18" s="87">
        <v>8</v>
      </c>
      <c r="I18" s="88">
        <v>0</v>
      </c>
      <c r="J18" s="223">
        <f t="shared" si="0"/>
        <v>47</v>
      </c>
      <c r="K18" s="87">
        <v>18</v>
      </c>
      <c r="L18" s="88">
        <v>7</v>
      </c>
      <c r="M18" s="86">
        <v>3054</v>
      </c>
      <c r="N18" s="87">
        <v>1898</v>
      </c>
      <c r="O18" s="147">
        <v>1885</v>
      </c>
      <c r="P18" s="89">
        <f t="shared" si="1"/>
        <v>0</v>
      </c>
      <c r="Q18" s="90">
        <f aca="true" t="shared" si="9" ref="Q18:Q56">D18/6</f>
        <v>1.1666666666666667</v>
      </c>
      <c r="R18" s="90">
        <f t="shared" si="3"/>
        <v>2.2</v>
      </c>
      <c r="S18" s="90">
        <f t="shared" si="4"/>
        <v>1.4545454545454546</v>
      </c>
      <c r="T18" s="90">
        <f t="shared" si="5"/>
        <v>1.25</v>
      </c>
      <c r="U18" s="90">
        <f aca="true" t="shared" si="10" ref="U18:U56">H18/4</f>
        <v>2</v>
      </c>
      <c r="V18" s="227">
        <f t="shared" si="7"/>
        <v>0</v>
      </c>
      <c r="W18" s="92">
        <f aca="true" t="shared" si="11" ref="W18:W56">J18/37</f>
        <v>1.2702702702702702</v>
      </c>
      <c r="X18" s="90">
        <v>0.46153846153846156</v>
      </c>
      <c r="Y18" s="91">
        <v>0.1794871794871795</v>
      </c>
      <c r="Z18" s="148">
        <v>1.0032851511169514</v>
      </c>
      <c r="AA18" s="149">
        <v>0.6239316239316239</v>
      </c>
      <c r="AB18" s="150">
        <v>0.619047619047619</v>
      </c>
    </row>
    <row r="19" spans="1:28" s="151" customFormat="1" ht="13.5" customHeight="1">
      <c r="A19" s="317"/>
      <c r="B19" s="135" t="s">
        <v>14</v>
      </c>
      <c r="C19" s="79">
        <v>1</v>
      </c>
      <c r="D19" s="80">
        <v>12</v>
      </c>
      <c r="E19" s="80">
        <v>13</v>
      </c>
      <c r="F19" s="80">
        <v>22</v>
      </c>
      <c r="G19" s="80">
        <v>5</v>
      </c>
      <c r="H19" s="80">
        <v>5</v>
      </c>
      <c r="I19" s="81">
        <v>0</v>
      </c>
      <c r="J19" s="26">
        <f t="shared" si="0"/>
        <v>58</v>
      </c>
      <c r="K19" s="80">
        <v>26</v>
      </c>
      <c r="L19" s="81">
        <v>12</v>
      </c>
      <c r="M19" s="79">
        <v>3126</v>
      </c>
      <c r="N19" s="80">
        <v>2089</v>
      </c>
      <c r="O19" s="136">
        <v>1770</v>
      </c>
      <c r="P19" s="32">
        <f t="shared" si="1"/>
        <v>0.3333333333333333</v>
      </c>
      <c r="Q19" s="33">
        <f t="shared" si="9"/>
        <v>2</v>
      </c>
      <c r="R19" s="33">
        <f t="shared" si="3"/>
        <v>2.6</v>
      </c>
      <c r="S19" s="33">
        <f t="shared" si="4"/>
        <v>2</v>
      </c>
      <c r="T19" s="33">
        <f t="shared" si="5"/>
        <v>1.25</v>
      </c>
      <c r="U19" s="33">
        <f t="shared" si="10"/>
        <v>1.25</v>
      </c>
      <c r="V19" s="228">
        <f t="shared" si="7"/>
        <v>0</v>
      </c>
      <c r="W19" s="35">
        <f t="shared" si="11"/>
        <v>1.5675675675675675</v>
      </c>
      <c r="X19" s="33">
        <v>0.6666666666666666</v>
      </c>
      <c r="Y19" s="34">
        <v>0.3076923076923077</v>
      </c>
      <c r="Z19" s="137">
        <v>1.0259271414506073</v>
      </c>
      <c r="AA19" s="138">
        <v>0.6867192636423406</v>
      </c>
      <c r="AB19" s="139">
        <v>0.580708661417323</v>
      </c>
    </row>
    <row r="20" spans="1:28" s="151" customFormat="1" ht="13.5" customHeight="1">
      <c r="A20" s="317"/>
      <c r="B20" s="135" t="s">
        <v>15</v>
      </c>
      <c r="C20" s="79">
        <v>1</v>
      </c>
      <c r="D20" s="80">
        <v>12</v>
      </c>
      <c r="E20" s="80">
        <v>2</v>
      </c>
      <c r="F20" s="80">
        <v>20</v>
      </c>
      <c r="G20" s="80">
        <v>1</v>
      </c>
      <c r="H20" s="80">
        <v>4</v>
      </c>
      <c r="I20" s="81">
        <v>0</v>
      </c>
      <c r="J20" s="26">
        <f t="shared" si="0"/>
        <v>40</v>
      </c>
      <c r="K20" s="80">
        <v>18</v>
      </c>
      <c r="L20" s="81">
        <v>6</v>
      </c>
      <c r="M20" s="79">
        <v>2843</v>
      </c>
      <c r="N20" s="80">
        <v>1993</v>
      </c>
      <c r="O20" s="136">
        <v>1612</v>
      </c>
      <c r="P20" s="32">
        <f t="shared" si="1"/>
        <v>0.3333333333333333</v>
      </c>
      <c r="Q20" s="33">
        <f t="shared" si="9"/>
        <v>2</v>
      </c>
      <c r="R20" s="33">
        <f t="shared" si="3"/>
        <v>0.4</v>
      </c>
      <c r="S20" s="33">
        <f t="shared" si="4"/>
        <v>1.8181818181818181</v>
      </c>
      <c r="T20" s="33">
        <f t="shared" si="5"/>
        <v>0.25</v>
      </c>
      <c r="U20" s="33">
        <f t="shared" si="10"/>
        <v>1</v>
      </c>
      <c r="V20" s="228">
        <f t="shared" si="7"/>
        <v>0</v>
      </c>
      <c r="W20" s="35">
        <f t="shared" si="11"/>
        <v>1.0810810810810811</v>
      </c>
      <c r="X20" s="33">
        <v>0.46153846153846156</v>
      </c>
      <c r="Y20" s="34">
        <v>0.15384615384615385</v>
      </c>
      <c r="Z20" s="137">
        <v>0.9345825115055885</v>
      </c>
      <c r="AA20" s="138">
        <v>0.6551610782380013</v>
      </c>
      <c r="AB20" s="139">
        <v>0.529218647406435</v>
      </c>
    </row>
    <row r="21" spans="1:28" s="151" customFormat="1" ht="13.5" customHeight="1">
      <c r="A21" s="317"/>
      <c r="B21" s="135" t="s">
        <v>16</v>
      </c>
      <c r="C21" s="79">
        <v>1</v>
      </c>
      <c r="D21" s="80">
        <v>13</v>
      </c>
      <c r="E21" s="80">
        <v>7</v>
      </c>
      <c r="F21" s="80">
        <v>20</v>
      </c>
      <c r="G21" s="80">
        <v>1</v>
      </c>
      <c r="H21" s="80">
        <v>3</v>
      </c>
      <c r="I21" s="81">
        <v>0</v>
      </c>
      <c r="J21" s="26">
        <f t="shared" si="0"/>
        <v>45</v>
      </c>
      <c r="K21" s="80">
        <v>24</v>
      </c>
      <c r="L21" s="81">
        <v>10</v>
      </c>
      <c r="M21" s="79">
        <v>2723</v>
      </c>
      <c r="N21" s="80">
        <v>1787</v>
      </c>
      <c r="O21" s="136">
        <v>1622</v>
      </c>
      <c r="P21" s="32">
        <f t="shared" si="1"/>
        <v>0.3333333333333333</v>
      </c>
      <c r="Q21" s="33">
        <f t="shared" si="9"/>
        <v>2.1666666666666665</v>
      </c>
      <c r="R21" s="33">
        <f t="shared" si="3"/>
        <v>1.4</v>
      </c>
      <c r="S21" s="33">
        <f t="shared" si="4"/>
        <v>1.8181818181818181</v>
      </c>
      <c r="T21" s="33">
        <f t="shared" si="5"/>
        <v>0.25</v>
      </c>
      <c r="U21" s="33">
        <f t="shared" si="10"/>
        <v>0.75</v>
      </c>
      <c r="V21" s="228">
        <f t="shared" si="7"/>
        <v>0</v>
      </c>
      <c r="W21" s="35">
        <f t="shared" si="11"/>
        <v>1.2162162162162162</v>
      </c>
      <c r="X21" s="33">
        <v>0.6153846153846154</v>
      </c>
      <c r="Y21" s="34">
        <v>0.2564102564102564</v>
      </c>
      <c r="Z21" s="137">
        <v>0.8977909660402242</v>
      </c>
      <c r="AA21" s="138">
        <v>0.5874424720578567</v>
      </c>
      <c r="AB21" s="139">
        <v>0.533201840894149</v>
      </c>
    </row>
    <row r="22" spans="1:28" s="151" customFormat="1" ht="13.5" customHeight="1">
      <c r="A22" s="318"/>
      <c r="B22" s="140" t="s">
        <v>17</v>
      </c>
      <c r="C22" s="82">
        <v>1</v>
      </c>
      <c r="D22" s="83">
        <v>10</v>
      </c>
      <c r="E22" s="83">
        <v>17</v>
      </c>
      <c r="F22" s="83">
        <v>15</v>
      </c>
      <c r="G22" s="83">
        <v>4</v>
      </c>
      <c r="H22" s="83">
        <v>2</v>
      </c>
      <c r="I22" s="84">
        <v>0</v>
      </c>
      <c r="J22" s="40">
        <f t="shared" si="0"/>
        <v>49</v>
      </c>
      <c r="K22" s="83">
        <v>10</v>
      </c>
      <c r="L22" s="84">
        <v>7</v>
      </c>
      <c r="M22" s="82">
        <v>2969</v>
      </c>
      <c r="N22" s="83">
        <v>1842</v>
      </c>
      <c r="O22" s="141">
        <v>1673</v>
      </c>
      <c r="P22" s="46">
        <f t="shared" si="1"/>
        <v>0.3333333333333333</v>
      </c>
      <c r="Q22" s="47">
        <f t="shared" si="9"/>
        <v>1.6666666666666667</v>
      </c>
      <c r="R22" s="47">
        <f t="shared" si="3"/>
        <v>3.4</v>
      </c>
      <c r="S22" s="47">
        <f t="shared" si="4"/>
        <v>1.3636363636363635</v>
      </c>
      <c r="T22" s="47">
        <f t="shared" si="5"/>
        <v>1</v>
      </c>
      <c r="U22" s="47">
        <f t="shared" si="10"/>
        <v>0.5</v>
      </c>
      <c r="V22" s="229">
        <f t="shared" si="7"/>
        <v>0</v>
      </c>
      <c r="W22" s="49">
        <f t="shared" si="11"/>
        <v>1.3243243243243243</v>
      </c>
      <c r="X22" s="47">
        <v>0.2564102564102564</v>
      </c>
      <c r="Y22" s="48">
        <v>0.1794871794871795</v>
      </c>
      <c r="Z22" s="142">
        <v>0.9760026298487837</v>
      </c>
      <c r="AA22" s="143">
        <v>0.6059210526315789</v>
      </c>
      <c r="AB22" s="144">
        <v>0.550328947368421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6</v>
      </c>
      <c r="E23" s="80">
        <v>6</v>
      </c>
      <c r="F23" s="80">
        <v>26</v>
      </c>
      <c r="G23" s="80">
        <v>3</v>
      </c>
      <c r="H23" s="80">
        <v>4</v>
      </c>
      <c r="I23" s="81">
        <v>0</v>
      </c>
      <c r="J23" s="26">
        <f t="shared" si="0"/>
        <v>45</v>
      </c>
      <c r="K23" s="80">
        <v>8</v>
      </c>
      <c r="L23" s="81">
        <v>11</v>
      </c>
      <c r="M23" s="79">
        <v>3664</v>
      </c>
      <c r="N23" s="80">
        <v>1663</v>
      </c>
      <c r="O23" s="136">
        <v>1711</v>
      </c>
      <c r="P23" s="32">
        <f t="shared" si="1"/>
        <v>0</v>
      </c>
      <c r="Q23" s="33">
        <f t="shared" si="9"/>
        <v>1</v>
      </c>
      <c r="R23" s="33">
        <f t="shared" si="3"/>
        <v>1.2</v>
      </c>
      <c r="S23" s="33">
        <f t="shared" si="4"/>
        <v>2.3636363636363638</v>
      </c>
      <c r="T23" s="33">
        <f t="shared" si="5"/>
        <v>0.75</v>
      </c>
      <c r="U23" s="33">
        <f t="shared" si="10"/>
        <v>1</v>
      </c>
      <c r="V23" s="34">
        <f t="shared" si="7"/>
        <v>0</v>
      </c>
      <c r="W23" s="35">
        <f t="shared" si="11"/>
        <v>1.2162162162162162</v>
      </c>
      <c r="X23" s="33">
        <v>0.20512820512820512</v>
      </c>
      <c r="Y23" s="34">
        <v>0.28205128205128205</v>
      </c>
      <c r="Z23" s="137">
        <v>1.193485342019544</v>
      </c>
      <c r="AA23" s="138">
        <v>0.5450671910848902</v>
      </c>
      <c r="AB23" s="139">
        <v>0.561167595933093</v>
      </c>
    </row>
    <row r="24" spans="1:28" s="151" customFormat="1" ht="13.5" customHeight="1">
      <c r="A24" s="317"/>
      <c r="B24" s="135" t="s">
        <v>19</v>
      </c>
      <c r="C24" s="79">
        <v>1</v>
      </c>
      <c r="D24" s="80">
        <v>6</v>
      </c>
      <c r="E24" s="80">
        <v>14</v>
      </c>
      <c r="F24" s="80">
        <v>22</v>
      </c>
      <c r="G24" s="80">
        <v>0</v>
      </c>
      <c r="H24" s="80">
        <v>2</v>
      </c>
      <c r="I24" s="81">
        <v>3</v>
      </c>
      <c r="J24" s="26">
        <f t="shared" si="0"/>
        <v>48</v>
      </c>
      <c r="K24" s="80">
        <v>22</v>
      </c>
      <c r="L24" s="81">
        <v>22</v>
      </c>
      <c r="M24" s="79">
        <v>3352</v>
      </c>
      <c r="N24" s="80">
        <v>2288</v>
      </c>
      <c r="O24" s="136">
        <v>2005</v>
      </c>
      <c r="P24" s="32">
        <f t="shared" si="1"/>
        <v>0.3333333333333333</v>
      </c>
      <c r="Q24" s="33">
        <f t="shared" si="9"/>
        <v>1</v>
      </c>
      <c r="R24" s="33">
        <f t="shared" si="3"/>
        <v>2.8</v>
      </c>
      <c r="S24" s="33">
        <f t="shared" si="4"/>
        <v>2</v>
      </c>
      <c r="T24" s="33">
        <f t="shared" si="5"/>
        <v>0</v>
      </c>
      <c r="U24" s="33">
        <f t="shared" si="10"/>
        <v>0.5</v>
      </c>
      <c r="V24" s="34">
        <f t="shared" si="7"/>
        <v>0.75</v>
      </c>
      <c r="W24" s="35">
        <f t="shared" si="11"/>
        <v>1.2972972972972974</v>
      </c>
      <c r="X24" s="33">
        <v>0.5641025641025641</v>
      </c>
      <c r="Y24" s="34">
        <v>0.5641025641025641</v>
      </c>
      <c r="Z24" s="137">
        <v>1.099737532808399</v>
      </c>
      <c r="AA24" s="138">
        <v>0.751889582648702</v>
      </c>
      <c r="AB24" s="139">
        <v>0.658456486042693</v>
      </c>
    </row>
    <row r="25" spans="1:28" s="151" customFormat="1" ht="13.5" customHeight="1">
      <c r="A25" s="317"/>
      <c r="B25" s="135" t="s">
        <v>20</v>
      </c>
      <c r="C25" s="79">
        <v>1</v>
      </c>
      <c r="D25" s="80">
        <v>11</v>
      </c>
      <c r="E25" s="80">
        <v>9</v>
      </c>
      <c r="F25" s="80">
        <v>29</v>
      </c>
      <c r="G25" s="80">
        <v>7</v>
      </c>
      <c r="H25" s="80">
        <v>3</v>
      </c>
      <c r="I25" s="81">
        <v>2</v>
      </c>
      <c r="J25" s="26">
        <f t="shared" si="0"/>
        <v>62</v>
      </c>
      <c r="K25" s="80">
        <v>21</v>
      </c>
      <c r="L25" s="81">
        <v>11</v>
      </c>
      <c r="M25" s="79">
        <v>3332</v>
      </c>
      <c r="N25" s="80">
        <v>2484</v>
      </c>
      <c r="O25" s="136">
        <v>1773</v>
      </c>
      <c r="P25" s="32">
        <f t="shared" si="1"/>
        <v>0.3333333333333333</v>
      </c>
      <c r="Q25" s="33">
        <f t="shared" si="9"/>
        <v>1.8333333333333333</v>
      </c>
      <c r="R25" s="33">
        <f t="shared" si="3"/>
        <v>1.8</v>
      </c>
      <c r="S25" s="33">
        <f t="shared" si="4"/>
        <v>2.6363636363636362</v>
      </c>
      <c r="T25" s="33">
        <f t="shared" si="5"/>
        <v>1.75</v>
      </c>
      <c r="U25" s="33">
        <f t="shared" si="10"/>
        <v>0.75</v>
      </c>
      <c r="V25" s="34">
        <f t="shared" si="7"/>
        <v>0.5</v>
      </c>
      <c r="W25" s="35">
        <f t="shared" si="11"/>
        <v>1.6756756756756757</v>
      </c>
      <c r="X25" s="33">
        <v>0.5384615384615384</v>
      </c>
      <c r="Y25" s="34">
        <v>0.28205128205128205</v>
      </c>
      <c r="Z25" s="137">
        <v>1.0924590163934427</v>
      </c>
      <c r="AA25" s="138">
        <v>0.8168365669187767</v>
      </c>
      <c r="AB25" s="139">
        <v>0.581692913385827</v>
      </c>
    </row>
    <row r="26" spans="1:28" s="151" customFormat="1" ht="13.5" customHeight="1">
      <c r="A26" s="318"/>
      <c r="B26" s="140" t="s">
        <v>21</v>
      </c>
      <c r="C26" s="82">
        <v>4</v>
      </c>
      <c r="D26" s="83">
        <v>8</v>
      </c>
      <c r="E26" s="83">
        <v>13</v>
      </c>
      <c r="F26" s="83">
        <v>35</v>
      </c>
      <c r="G26" s="83">
        <v>3</v>
      </c>
      <c r="H26" s="83">
        <v>5</v>
      </c>
      <c r="I26" s="84">
        <v>0</v>
      </c>
      <c r="J26" s="26">
        <f t="shared" si="0"/>
        <v>68</v>
      </c>
      <c r="K26" s="83">
        <v>24</v>
      </c>
      <c r="L26" s="84">
        <v>14</v>
      </c>
      <c r="M26" s="82">
        <v>4119</v>
      </c>
      <c r="N26" s="83">
        <v>2252</v>
      </c>
      <c r="O26" s="141">
        <v>2025</v>
      </c>
      <c r="P26" s="32">
        <f t="shared" si="1"/>
        <v>1.3333333333333333</v>
      </c>
      <c r="Q26" s="33">
        <f t="shared" si="9"/>
        <v>1.3333333333333333</v>
      </c>
      <c r="R26" s="33">
        <f t="shared" si="3"/>
        <v>2.6</v>
      </c>
      <c r="S26" s="33">
        <f t="shared" si="4"/>
        <v>3.1818181818181817</v>
      </c>
      <c r="T26" s="33">
        <f t="shared" si="5"/>
        <v>0.75</v>
      </c>
      <c r="U26" s="33">
        <f t="shared" si="10"/>
        <v>1.25</v>
      </c>
      <c r="V26" s="34">
        <f t="shared" si="7"/>
        <v>0</v>
      </c>
      <c r="W26" s="35">
        <f t="shared" si="11"/>
        <v>1.837837837837838</v>
      </c>
      <c r="X26" s="47">
        <v>0.6153846153846154</v>
      </c>
      <c r="Y26" s="48">
        <v>0.358974358974359</v>
      </c>
      <c r="Z26" s="142">
        <v>1.3509347326992456</v>
      </c>
      <c r="AA26" s="143">
        <v>0.7407894736842106</v>
      </c>
      <c r="AB26" s="144">
        <v>0.664588119461766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14</v>
      </c>
      <c r="E27" s="87">
        <v>11</v>
      </c>
      <c r="F27" s="87">
        <v>34</v>
      </c>
      <c r="G27" s="87">
        <v>6</v>
      </c>
      <c r="H27" s="87">
        <v>4</v>
      </c>
      <c r="I27" s="88">
        <v>3</v>
      </c>
      <c r="J27" s="223">
        <f t="shared" si="0"/>
        <v>72</v>
      </c>
      <c r="K27" s="87">
        <v>26</v>
      </c>
      <c r="L27" s="88">
        <v>18</v>
      </c>
      <c r="M27" s="86">
        <v>3812</v>
      </c>
      <c r="N27" s="87">
        <v>3006</v>
      </c>
      <c r="O27" s="147">
        <v>2350</v>
      </c>
      <c r="P27" s="89">
        <f t="shared" si="1"/>
        <v>0</v>
      </c>
      <c r="Q27" s="90">
        <f t="shared" si="9"/>
        <v>2.3333333333333335</v>
      </c>
      <c r="R27" s="90">
        <f t="shared" si="3"/>
        <v>2.2</v>
      </c>
      <c r="S27" s="90">
        <f t="shared" si="4"/>
        <v>3.090909090909091</v>
      </c>
      <c r="T27" s="90">
        <f t="shared" si="5"/>
        <v>1.5</v>
      </c>
      <c r="U27" s="90">
        <f t="shared" si="10"/>
        <v>1</v>
      </c>
      <c r="V27" s="227">
        <f t="shared" si="7"/>
        <v>0.75</v>
      </c>
      <c r="W27" s="92">
        <f t="shared" si="11"/>
        <v>1.945945945945946</v>
      </c>
      <c r="X27" s="90">
        <v>0.6666666666666666</v>
      </c>
      <c r="Y27" s="91">
        <v>0.46153846153846156</v>
      </c>
      <c r="Z27" s="148">
        <v>1.251066622907778</v>
      </c>
      <c r="AA27" s="138">
        <v>0.9878409464344396</v>
      </c>
      <c r="AB27" s="139">
        <v>0.77125041023958</v>
      </c>
    </row>
    <row r="28" spans="1:28" s="151" customFormat="1" ht="13.5" customHeight="1">
      <c r="A28" s="317"/>
      <c r="B28" s="135" t="s">
        <v>23</v>
      </c>
      <c r="C28" s="79">
        <v>2</v>
      </c>
      <c r="D28" s="80">
        <v>10</v>
      </c>
      <c r="E28" s="80">
        <v>14</v>
      </c>
      <c r="F28" s="80">
        <v>33</v>
      </c>
      <c r="G28" s="80">
        <v>6</v>
      </c>
      <c r="H28" s="80">
        <v>1</v>
      </c>
      <c r="I28" s="81">
        <v>0</v>
      </c>
      <c r="J28" s="26">
        <f t="shared" si="0"/>
        <v>66</v>
      </c>
      <c r="K28" s="80">
        <v>29</v>
      </c>
      <c r="L28" s="81">
        <v>13</v>
      </c>
      <c r="M28" s="79">
        <v>4315</v>
      </c>
      <c r="N28" s="80">
        <v>2855</v>
      </c>
      <c r="O28" s="136">
        <v>2023</v>
      </c>
      <c r="P28" s="32">
        <f t="shared" si="1"/>
        <v>0.6666666666666666</v>
      </c>
      <c r="Q28" s="33">
        <f t="shared" si="9"/>
        <v>1.6666666666666667</v>
      </c>
      <c r="R28" s="33">
        <f t="shared" si="3"/>
        <v>2.8</v>
      </c>
      <c r="S28" s="33">
        <f t="shared" si="4"/>
        <v>3</v>
      </c>
      <c r="T28" s="33">
        <f t="shared" si="5"/>
        <v>1.5</v>
      </c>
      <c r="U28" s="33">
        <f t="shared" si="10"/>
        <v>0.25</v>
      </c>
      <c r="V28" s="228">
        <f t="shared" si="7"/>
        <v>0</v>
      </c>
      <c r="W28" s="35">
        <f t="shared" si="11"/>
        <v>1.7837837837837838</v>
      </c>
      <c r="X28" s="33">
        <v>0.7435897435897436</v>
      </c>
      <c r="Y28" s="34">
        <v>0.3333333333333333</v>
      </c>
      <c r="Z28" s="137">
        <v>1.4156824146981628</v>
      </c>
      <c r="AA28" s="138">
        <v>0.9376026272577996</v>
      </c>
      <c r="AB28" s="139">
        <v>0.663931736133902</v>
      </c>
    </row>
    <row r="29" spans="1:28" s="151" customFormat="1" ht="13.5" customHeight="1">
      <c r="A29" s="317"/>
      <c r="B29" s="135" t="s">
        <v>24</v>
      </c>
      <c r="C29" s="79">
        <v>3</v>
      </c>
      <c r="D29" s="80">
        <v>10</v>
      </c>
      <c r="E29" s="80">
        <v>12</v>
      </c>
      <c r="F29" s="80">
        <v>18</v>
      </c>
      <c r="G29" s="80">
        <v>4</v>
      </c>
      <c r="H29" s="80">
        <v>4</v>
      </c>
      <c r="I29" s="81">
        <v>3</v>
      </c>
      <c r="J29" s="26">
        <f t="shared" si="0"/>
        <v>54</v>
      </c>
      <c r="K29" s="80">
        <v>41</v>
      </c>
      <c r="L29" s="81">
        <v>6</v>
      </c>
      <c r="M29" s="79">
        <v>4483</v>
      </c>
      <c r="N29" s="80">
        <v>2770</v>
      </c>
      <c r="O29" s="136">
        <v>2088</v>
      </c>
      <c r="P29" s="32">
        <f t="shared" si="1"/>
        <v>1</v>
      </c>
      <c r="Q29" s="33">
        <f t="shared" si="9"/>
        <v>1.6666666666666667</v>
      </c>
      <c r="R29" s="33">
        <f t="shared" si="3"/>
        <v>2.4</v>
      </c>
      <c r="S29" s="33">
        <f t="shared" si="4"/>
        <v>1.6363636363636365</v>
      </c>
      <c r="T29" s="33">
        <f t="shared" si="5"/>
        <v>1</v>
      </c>
      <c r="U29" s="33">
        <f t="shared" si="10"/>
        <v>1</v>
      </c>
      <c r="V29" s="228">
        <f t="shared" si="7"/>
        <v>0.75</v>
      </c>
      <c r="W29" s="35">
        <f t="shared" si="11"/>
        <v>1.4594594594594594</v>
      </c>
      <c r="X29" s="33">
        <v>1.0512820512820513</v>
      </c>
      <c r="Y29" s="34">
        <v>0.15384615384615385</v>
      </c>
      <c r="Z29" s="137">
        <v>1.4708005249343832</v>
      </c>
      <c r="AA29" s="138">
        <v>0.9099868593955321</v>
      </c>
      <c r="AB29" s="139">
        <v>0.685489166119501</v>
      </c>
    </row>
    <row r="30" spans="1:28" s="151" customFormat="1" ht="13.5" customHeight="1">
      <c r="A30" s="318"/>
      <c r="B30" s="140" t="s">
        <v>25</v>
      </c>
      <c r="C30" s="82">
        <v>1</v>
      </c>
      <c r="D30" s="83">
        <v>15</v>
      </c>
      <c r="E30" s="83">
        <v>6</v>
      </c>
      <c r="F30" s="83">
        <v>26</v>
      </c>
      <c r="G30" s="83">
        <v>9</v>
      </c>
      <c r="H30" s="83">
        <v>0</v>
      </c>
      <c r="I30" s="84">
        <v>6</v>
      </c>
      <c r="J30" s="40">
        <f t="shared" si="0"/>
        <v>63</v>
      </c>
      <c r="K30" s="83">
        <v>46</v>
      </c>
      <c r="L30" s="84">
        <v>13</v>
      </c>
      <c r="M30" s="82">
        <v>4080</v>
      </c>
      <c r="N30" s="83">
        <v>3199</v>
      </c>
      <c r="O30" s="141">
        <v>2259</v>
      </c>
      <c r="P30" s="46">
        <f t="shared" si="1"/>
        <v>0.3333333333333333</v>
      </c>
      <c r="Q30" s="47">
        <f t="shared" si="9"/>
        <v>2.5</v>
      </c>
      <c r="R30" s="47">
        <f t="shared" si="3"/>
        <v>1.2</v>
      </c>
      <c r="S30" s="47">
        <f t="shared" si="4"/>
        <v>2.3636363636363638</v>
      </c>
      <c r="T30" s="47">
        <f t="shared" si="5"/>
        <v>2.25</v>
      </c>
      <c r="U30" s="47">
        <f t="shared" si="10"/>
        <v>0</v>
      </c>
      <c r="V30" s="229">
        <f t="shared" si="7"/>
        <v>1.5</v>
      </c>
      <c r="W30" s="49">
        <f t="shared" si="11"/>
        <v>1.7027027027027026</v>
      </c>
      <c r="X30" s="47">
        <v>1.1794871794871795</v>
      </c>
      <c r="Y30" s="48">
        <v>0.3333333333333333</v>
      </c>
      <c r="Z30" s="142">
        <v>1.3381436536569367</v>
      </c>
      <c r="AA30" s="138">
        <v>1.0519565932259125</v>
      </c>
      <c r="AB30" s="139">
        <v>0.741141732283465</v>
      </c>
    </row>
    <row r="31" spans="1:28" s="151" customFormat="1" ht="13.5" customHeight="1">
      <c r="A31" s="316">
        <v>7</v>
      </c>
      <c r="B31" s="145" t="s">
        <v>26</v>
      </c>
      <c r="C31" s="86">
        <v>3</v>
      </c>
      <c r="D31" s="87">
        <v>16</v>
      </c>
      <c r="E31" s="87">
        <v>18</v>
      </c>
      <c r="F31" s="87">
        <v>27</v>
      </c>
      <c r="G31" s="87">
        <v>13</v>
      </c>
      <c r="H31" s="87">
        <v>8</v>
      </c>
      <c r="I31" s="88">
        <v>4</v>
      </c>
      <c r="J31" s="26">
        <f t="shared" si="0"/>
        <v>89</v>
      </c>
      <c r="K31" s="87">
        <v>46</v>
      </c>
      <c r="L31" s="88">
        <v>4</v>
      </c>
      <c r="M31" s="86">
        <v>5012</v>
      </c>
      <c r="N31" s="87">
        <v>3100</v>
      </c>
      <c r="O31" s="147">
        <v>1975</v>
      </c>
      <c r="P31" s="32">
        <f t="shared" si="1"/>
        <v>1</v>
      </c>
      <c r="Q31" s="33">
        <f t="shared" si="9"/>
        <v>2.6666666666666665</v>
      </c>
      <c r="R31" s="33">
        <f t="shared" si="3"/>
        <v>3.6</v>
      </c>
      <c r="S31" s="33">
        <f t="shared" si="4"/>
        <v>2.4545454545454546</v>
      </c>
      <c r="T31" s="33">
        <f t="shared" si="5"/>
        <v>3.25</v>
      </c>
      <c r="U31" s="33">
        <f t="shared" si="10"/>
        <v>2</v>
      </c>
      <c r="V31" s="34">
        <f t="shared" si="7"/>
        <v>1</v>
      </c>
      <c r="W31" s="35">
        <f t="shared" si="11"/>
        <v>2.4054054054054053</v>
      </c>
      <c r="X31" s="90">
        <v>1.1794871794871795</v>
      </c>
      <c r="Y31" s="91">
        <v>0.10256410256410256</v>
      </c>
      <c r="Z31" s="148">
        <v>1.6422018348623852</v>
      </c>
      <c r="AA31" s="149">
        <v>1.0204081632653061</v>
      </c>
      <c r="AB31" s="150">
        <v>0.647965879265092</v>
      </c>
    </row>
    <row r="32" spans="1:28" s="151" customFormat="1" ht="13.5" customHeight="1">
      <c r="A32" s="317"/>
      <c r="B32" s="135" t="s">
        <v>27</v>
      </c>
      <c r="C32" s="79">
        <v>4</v>
      </c>
      <c r="D32" s="80">
        <v>13</v>
      </c>
      <c r="E32" s="80">
        <v>17</v>
      </c>
      <c r="F32" s="80">
        <v>18</v>
      </c>
      <c r="G32" s="80">
        <v>4</v>
      </c>
      <c r="H32" s="80">
        <v>3</v>
      </c>
      <c r="I32" s="81">
        <v>0</v>
      </c>
      <c r="J32" s="26">
        <f t="shared" si="0"/>
        <v>59</v>
      </c>
      <c r="K32" s="80">
        <v>39</v>
      </c>
      <c r="L32" s="81">
        <v>7</v>
      </c>
      <c r="M32" s="79">
        <v>4445</v>
      </c>
      <c r="N32" s="80">
        <v>3040</v>
      </c>
      <c r="O32" s="136">
        <v>2109</v>
      </c>
      <c r="P32" s="32">
        <f t="shared" si="1"/>
        <v>1.3333333333333333</v>
      </c>
      <c r="Q32" s="33">
        <f t="shared" si="9"/>
        <v>2.1666666666666665</v>
      </c>
      <c r="R32" s="33">
        <f t="shared" si="3"/>
        <v>3.4</v>
      </c>
      <c r="S32" s="33">
        <f t="shared" si="4"/>
        <v>1.6363636363636365</v>
      </c>
      <c r="T32" s="33">
        <f t="shared" si="5"/>
        <v>1</v>
      </c>
      <c r="U32" s="33">
        <f t="shared" si="10"/>
        <v>0.75</v>
      </c>
      <c r="V32" s="34">
        <f t="shared" si="7"/>
        <v>0</v>
      </c>
      <c r="W32" s="35">
        <f t="shared" si="11"/>
        <v>1.5945945945945945</v>
      </c>
      <c r="X32" s="33">
        <v>1</v>
      </c>
      <c r="Y32" s="34">
        <v>0.1794871794871795</v>
      </c>
      <c r="Z32" s="137">
        <v>1.4612097304404996</v>
      </c>
      <c r="AA32" s="138">
        <v>1.000658327847268</v>
      </c>
      <c r="AB32" s="139">
        <v>0.691929133858268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16</v>
      </c>
      <c r="E33" s="80">
        <v>16</v>
      </c>
      <c r="F33" s="80">
        <v>25</v>
      </c>
      <c r="G33" s="80">
        <v>8</v>
      </c>
      <c r="H33" s="80">
        <v>3</v>
      </c>
      <c r="I33" s="81">
        <v>2</v>
      </c>
      <c r="J33" s="26">
        <f t="shared" si="0"/>
        <v>70</v>
      </c>
      <c r="K33" s="80">
        <v>49</v>
      </c>
      <c r="L33" s="81">
        <v>7</v>
      </c>
      <c r="M33" s="79">
        <v>4460</v>
      </c>
      <c r="N33" s="80">
        <v>3445</v>
      </c>
      <c r="O33" s="136">
        <v>2033</v>
      </c>
      <c r="P33" s="32">
        <f t="shared" si="1"/>
        <v>0</v>
      </c>
      <c r="Q33" s="33">
        <f t="shared" si="9"/>
        <v>2.6666666666666665</v>
      </c>
      <c r="R33" s="33">
        <f t="shared" si="3"/>
        <v>3.2</v>
      </c>
      <c r="S33" s="33">
        <f t="shared" si="4"/>
        <v>2.272727272727273</v>
      </c>
      <c r="T33" s="33">
        <f t="shared" si="5"/>
        <v>2</v>
      </c>
      <c r="U33" s="33">
        <f t="shared" si="10"/>
        <v>0.75</v>
      </c>
      <c r="V33" s="34">
        <f t="shared" si="7"/>
        <v>0.5</v>
      </c>
      <c r="W33" s="35">
        <f t="shared" si="11"/>
        <v>1.8918918918918919</v>
      </c>
      <c r="X33" s="33">
        <v>1.2564102564102564</v>
      </c>
      <c r="Y33" s="34">
        <v>0.1794871794871795</v>
      </c>
      <c r="Z33" s="137">
        <v>1.4618157980989839</v>
      </c>
      <c r="AA33" s="138">
        <v>1.1317345597897503</v>
      </c>
      <c r="AB33" s="139">
        <v>0.66721365277322</v>
      </c>
    </row>
    <row r="34" spans="1:28" s="151" customFormat="1" ht="13.5" customHeight="1">
      <c r="A34" s="317"/>
      <c r="B34" s="135" t="s">
        <v>29</v>
      </c>
      <c r="C34" s="79">
        <v>10</v>
      </c>
      <c r="D34" s="80">
        <v>16</v>
      </c>
      <c r="E34" s="80">
        <v>19</v>
      </c>
      <c r="F34" s="80">
        <v>15</v>
      </c>
      <c r="G34" s="80">
        <v>4</v>
      </c>
      <c r="H34" s="80">
        <v>6</v>
      </c>
      <c r="I34" s="81">
        <v>4</v>
      </c>
      <c r="J34" s="26">
        <f t="shared" si="0"/>
        <v>74</v>
      </c>
      <c r="K34" s="80">
        <v>53</v>
      </c>
      <c r="L34" s="81">
        <v>6</v>
      </c>
      <c r="M34" s="79">
        <v>4992</v>
      </c>
      <c r="N34" s="80">
        <v>2872</v>
      </c>
      <c r="O34" s="136">
        <v>1820</v>
      </c>
      <c r="P34" s="32">
        <f t="shared" si="1"/>
        <v>3.3333333333333335</v>
      </c>
      <c r="Q34" s="33">
        <f t="shared" si="9"/>
        <v>2.6666666666666665</v>
      </c>
      <c r="R34" s="33">
        <f t="shared" si="3"/>
        <v>3.8</v>
      </c>
      <c r="S34" s="33">
        <f t="shared" si="4"/>
        <v>1.3636363636363635</v>
      </c>
      <c r="T34" s="33">
        <f t="shared" si="5"/>
        <v>1</v>
      </c>
      <c r="U34" s="33">
        <f t="shared" si="10"/>
        <v>1.5</v>
      </c>
      <c r="V34" s="34">
        <f t="shared" si="7"/>
        <v>1</v>
      </c>
      <c r="W34" s="35">
        <f t="shared" si="11"/>
        <v>2</v>
      </c>
      <c r="X34" s="33">
        <v>1.358974358974359</v>
      </c>
      <c r="Y34" s="34">
        <v>0.15384615384615385</v>
      </c>
      <c r="Z34" s="137">
        <v>1.639408866995074</v>
      </c>
      <c r="AA34" s="138">
        <v>0.9422572178477691</v>
      </c>
      <c r="AB34" s="139">
        <v>0.597504924491136</v>
      </c>
    </row>
    <row r="35" spans="1:28" s="151" customFormat="1" ht="13.5" customHeight="1">
      <c r="A35" s="318"/>
      <c r="B35" s="140" t="s">
        <v>30</v>
      </c>
      <c r="C35" s="82">
        <v>2</v>
      </c>
      <c r="D35" s="83">
        <v>19</v>
      </c>
      <c r="E35" s="83">
        <v>24</v>
      </c>
      <c r="F35" s="83">
        <v>27</v>
      </c>
      <c r="G35" s="83">
        <v>1</v>
      </c>
      <c r="H35" s="83">
        <v>3</v>
      </c>
      <c r="I35" s="84">
        <v>6</v>
      </c>
      <c r="J35" s="26">
        <f t="shared" si="0"/>
        <v>82</v>
      </c>
      <c r="K35" s="80">
        <v>57</v>
      </c>
      <c r="L35" s="81">
        <v>6</v>
      </c>
      <c r="M35" s="79">
        <v>4352</v>
      </c>
      <c r="N35" s="80">
        <v>3193</v>
      </c>
      <c r="O35" s="136">
        <v>1885</v>
      </c>
      <c r="P35" s="32">
        <f t="shared" si="1"/>
        <v>0.6666666666666666</v>
      </c>
      <c r="Q35" s="33">
        <f t="shared" si="9"/>
        <v>3.1666666666666665</v>
      </c>
      <c r="R35" s="33">
        <f t="shared" si="3"/>
        <v>4.8</v>
      </c>
      <c r="S35" s="33">
        <f t="shared" si="4"/>
        <v>2.4545454545454546</v>
      </c>
      <c r="T35" s="33">
        <f t="shared" si="5"/>
        <v>0.25</v>
      </c>
      <c r="U35" s="33">
        <f t="shared" si="10"/>
        <v>0.75</v>
      </c>
      <c r="V35" s="34">
        <f t="shared" si="7"/>
        <v>1.5</v>
      </c>
      <c r="W35" s="35">
        <f t="shared" si="11"/>
        <v>2.2162162162162162</v>
      </c>
      <c r="X35" s="33">
        <v>1.4615384615384615</v>
      </c>
      <c r="Y35" s="34">
        <v>0.15384615384615385</v>
      </c>
      <c r="Z35" s="137">
        <v>1.4268852459016395</v>
      </c>
      <c r="AA35" s="138">
        <v>1.0506745640013162</v>
      </c>
      <c r="AB35" s="139">
        <v>0.618438320209974</v>
      </c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17</v>
      </c>
      <c r="E36" s="80">
        <v>12</v>
      </c>
      <c r="F36" s="80">
        <v>24</v>
      </c>
      <c r="G36" s="80">
        <v>3</v>
      </c>
      <c r="H36" s="80">
        <v>4</v>
      </c>
      <c r="I36" s="81">
        <v>8</v>
      </c>
      <c r="J36" s="223">
        <f t="shared" si="0"/>
        <v>68</v>
      </c>
      <c r="K36" s="87">
        <v>41</v>
      </c>
      <c r="L36" s="88">
        <v>4</v>
      </c>
      <c r="M36" s="86">
        <v>3699</v>
      </c>
      <c r="N36" s="87">
        <v>3124</v>
      </c>
      <c r="O36" s="147">
        <v>1637</v>
      </c>
      <c r="P36" s="89">
        <f t="shared" si="1"/>
        <v>0</v>
      </c>
      <c r="Q36" s="90">
        <f t="shared" si="9"/>
        <v>2.8333333333333335</v>
      </c>
      <c r="R36" s="90">
        <f t="shared" si="3"/>
        <v>2.4</v>
      </c>
      <c r="S36" s="90">
        <f t="shared" si="4"/>
        <v>2.1818181818181817</v>
      </c>
      <c r="T36" s="90">
        <f t="shared" si="5"/>
        <v>0.75</v>
      </c>
      <c r="U36" s="90">
        <f t="shared" si="10"/>
        <v>1</v>
      </c>
      <c r="V36" s="227">
        <f t="shared" si="7"/>
        <v>2</v>
      </c>
      <c r="W36" s="92">
        <f t="shared" si="11"/>
        <v>1.837837837837838</v>
      </c>
      <c r="X36" s="90">
        <v>1.0512820512820513</v>
      </c>
      <c r="Y36" s="91">
        <v>0.10256410256410256</v>
      </c>
      <c r="Z36" s="148">
        <v>1.2276800531032195</v>
      </c>
      <c r="AA36" s="149">
        <v>1.0289855072463767</v>
      </c>
      <c r="AB36" s="150">
        <v>0.538841342988808</v>
      </c>
    </row>
    <row r="37" spans="1:28" s="151" customFormat="1" ht="13.5" customHeight="1">
      <c r="A37" s="317"/>
      <c r="B37" s="135" t="s">
        <v>32</v>
      </c>
      <c r="C37" s="79">
        <v>3</v>
      </c>
      <c r="D37" s="80">
        <v>19</v>
      </c>
      <c r="E37" s="80">
        <v>18</v>
      </c>
      <c r="F37" s="80">
        <v>15</v>
      </c>
      <c r="G37" s="80">
        <v>4</v>
      </c>
      <c r="H37" s="80">
        <v>0</v>
      </c>
      <c r="I37" s="81">
        <v>3</v>
      </c>
      <c r="J37" s="26">
        <f aca="true" t="shared" si="12" ref="J37:J56">SUM(C37:I37)</f>
        <v>62</v>
      </c>
      <c r="K37" s="80">
        <v>54</v>
      </c>
      <c r="L37" s="81">
        <v>3</v>
      </c>
      <c r="M37" s="79">
        <v>3761</v>
      </c>
      <c r="N37" s="80">
        <v>2325</v>
      </c>
      <c r="O37" s="136">
        <v>1250</v>
      </c>
      <c r="P37" s="32">
        <f aca="true" t="shared" si="13" ref="P37:P56">C37/3</f>
        <v>1</v>
      </c>
      <c r="Q37" s="33">
        <f t="shared" si="9"/>
        <v>3.1666666666666665</v>
      </c>
      <c r="R37" s="33">
        <f aca="true" t="shared" si="14" ref="R37:R56">E37/5</f>
        <v>3.6</v>
      </c>
      <c r="S37" s="33">
        <f aca="true" t="shared" si="15" ref="S37:S56">F37/11</f>
        <v>1.3636363636363635</v>
      </c>
      <c r="T37" s="33">
        <f aca="true" t="shared" si="16" ref="T37:T56">G37/4</f>
        <v>1</v>
      </c>
      <c r="U37" s="33">
        <f t="shared" si="10"/>
        <v>0</v>
      </c>
      <c r="V37" s="228">
        <f aca="true" t="shared" si="17" ref="V37:V56">I37/4</f>
        <v>0.75</v>
      </c>
      <c r="W37" s="35">
        <f t="shared" si="11"/>
        <v>1.6756756756756757</v>
      </c>
      <c r="X37" s="33">
        <v>1.3846153846153846</v>
      </c>
      <c r="Y37" s="34">
        <v>0.07692307692307693</v>
      </c>
      <c r="Z37" s="137">
        <v>1.2466025853496852</v>
      </c>
      <c r="AA37" s="138">
        <v>0.769103539530268</v>
      </c>
      <c r="AB37" s="139">
        <v>0.417222963951936</v>
      </c>
    </row>
    <row r="38" spans="1:28" s="151" customFormat="1" ht="13.5" customHeight="1">
      <c r="A38" s="317"/>
      <c r="B38" s="135" t="s">
        <v>33</v>
      </c>
      <c r="C38" s="79">
        <v>1</v>
      </c>
      <c r="D38" s="80">
        <v>21</v>
      </c>
      <c r="E38" s="80">
        <v>25</v>
      </c>
      <c r="F38" s="80">
        <v>13</v>
      </c>
      <c r="G38" s="80">
        <v>6</v>
      </c>
      <c r="H38" s="80">
        <v>0</v>
      </c>
      <c r="I38" s="81">
        <v>8</v>
      </c>
      <c r="J38" s="26">
        <f t="shared" si="12"/>
        <v>74</v>
      </c>
      <c r="K38" s="80">
        <v>33</v>
      </c>
      <c r="L38" s="81">
        <v>3</v>
      </c>
      <c r="M38" s="79">
        <v>3625</v>
      </c>
      <c r="N38" s="80">
        <v>2729</v>
      </c>
      <c r="O38" s="136">
        <v>1486</v>
      </c>
      <c r="P38" s="32">
        <f t="shared" si="13"/>
        <v>0.3333333333333333</v>
      </c>
      <c r="Q38" s="33">
        <f t="shared" si="9"/>
        <v>3.5</v>
      </c>
      <c r="R38" s="33">
        <f t="shared" si="14"/>
        <v>5</v>
      </c>
      <c r="S38" s="33">
        <f t="shared" si="15"/>
        <v>1.1818181818181819</v>
      </c>
      <c r="T38" s="33">
        <f t="shared" si="16"/>
        <v>1.5</v>
      </c>
      <c r="U38" s="33">
        <f t="shared" si="10"/>
        <v>0</v>
      </c>
      <c r="V38" s="228">
        <f t="shared" si="17"/>
        <v>2</v>
      </c>
      <c r="W38" s="35">
        <f t="shared" si="11"/>
        <v>2</v>
      </c>
      <c r="X38" s="33">
        <v>0.8461538461538461</v>
      </c>
      <c r="Y38" s="34">
        <v>0.07692307692307693</v>
      </c>
      <c r="Z38" s="137">
        <v>1.1916502301117686</v>
      </c>
      <c r="AA38" s="138">
        <v>0.9042412193505633</v>
      </c>
      <c r="AB38" s="139">
        <v>0.489137590520079</v>
      </c>
    </row>
    <row r="39" spans="1:28" s="151" customFormat="1" ht="13.5" customHeight="1">
      <c r="A39" s="318"/>
      <c r="B39" s="140" t="s">
        <v>34</v>
      </c>
      <c r="C39" s="82">
        <v>2</v>
      </c>
      <c r="D39" s="83">
        <v>29</v>
      </c>
      <c r="E39" s="83">
        <v>14</v>
      </c>
      <c r="F39" s="83">
        <v>13</v>
      </c>
      <c r="G39" s="83">
        <v>5</v>
      </c>
      <c r="H39" s="83">
        <v>3</v>
      </c>
      <c r="I39" s="84">
        <v>3</v>
      </c>
      <c r="J39" s="40">
        <f t="shared" si="12"/>
        <v>69</v>
      </c>
      <c r="K39" s="83">
        <v>37</v>
      </c>
      <c r="L39" s="84">
        <v>3</v>
      </c>
      <c r="M39" s="82">
        <v>3333</v>
      </c>
      <c r="N39" s="83">
        <v>2591</v>
      </c>
      <c r="O39" s="141">
        <v>1190</v>
      </c>
      <c r="P39" s="46">
        <f t="shared" si="13"/>
        <v>0.6666666666666666</v>
      </c>
      <c r="Q39" s="47">
        <f t="shared" si="9"/>
        <v>4.833333333333333</v>
      </c>
      <c r="R39" s="47">
        <f t="shared" si="14"/>
        <v>2.8</v>
      </c>
      <c r="S39" s="47">
        <f t="shared" si="15"/>
        <v>1.1818181818181819</v>
      </c>
      <c r="T39" s="47">
        <f t="shared" si="16"/>
        <v>1.25</v>
      </c>
      <c r="U39" s="47">
        <f t="shared" si="10"/>
        <v>0.75</v>
      </c>
      <c r="V39" s="229">
        <f t="shared" si="17"/>
        <v>0.75</v>
      </c>
      <c r="W39" s="49">
        <f t="shared" si="11"/>
        <v>1.864864864864865</v>
      </c>
      <c r="X39" s="47">
        <v>0.9487179487179487</v>
      </c>
      <c r="Y39" s="48">
        <v>0.07692307692307693</v>
      </c>
      <c r="Z39" s="142">
        <v>1.0942219304005252</v>
      </c>
      <c r="AA39" s="138">
        <v>0.8523026315789474</v>
      </c>
      <c r="AB39" s="139">
        <v>0.390676296782666</v>
      </c>
    </row>
    <row r="40" spans="1:28" s="151" customFormat="1" ht="13.5" customHeight="1">
      <c r="A40" s="316">
        <v>9</v>
      </c>
      <c r="B40" s="145" t="s">
        <v>35</v>
      </c>
      <c r="C40" s="86">
        <v>3</v>
      </c>
      <c r="D40" s="87">
        <v>8</v>
      </c>
      <c r="E40" s="87">
        <v>14</v>
      </c>
      <c r="F40" s="87">
        <v>13</v>
      </c>
      <c r="G40" s="87">
        <v>11</v>
      </c>
      <c r="H40" s="87">
        <v>2</v>
      </c>
      <c r="I40" s="88">
        <v>2</v>
      </c>
      <c r="J40" s="223">
        <f t="shared" si="12"/>
        <v>53</v>
      </c>
      <c r="K40" s="87">
        <v>46</v>
      </c>
      <c r="L40" s="88">
        <v>9</v>
      </c>
      <c r="M40" s="86">
        <v>3237</v>
      </c>
      <c r="N40" s="87">
        <v>2176</v>
      </c>
      <c r="O40" s="147">
        <v>1109</v>
      </c>
      <c r="P40" s="32">
        <f t="shared" si="13"/>
        <v>1</v>
      </c>
      <c r="Q40" s="33">
        <f t="shared" si="9"/>
        <v>1.3333333333333333</v>
      </c>
      <c r="R40" s="33">
        <f t="shared" si="14"/>
        <v>2.8</v>
      </c>
      <c r="S40" s="33">
        <f t="shared" si="15"/>
        <v>1.1818181818181819</v>
      </c>
      <c r="T40" s="33">
        <f t="shared" si="16"/>
        <v>2.75</v>
      </c>
      <c r="U40" s="33">
        <f t="shared" si="10"/>
        <v>0.5</v>
      </c>
      <c r="V40" s="34">
        <f t="shared" si="17"/>
        <v>0.5</v>
      </c>
      <c r="W40" s="35">
        <f t="shared" si="11"/>
        <v>1.4324324324324325</v>
      </c>
      <c r="X40" s="90">
        <v>1.1794871794871795</v>
      </c>
      <c r="Y40" s="91">
        <v>0.23076923076923078</v>
      </c>
      <c r="Z40" s="148">
        <v>1.0634034165571615</v>
      </c>
      <c r="AA40" s="149">
        <v>0.7169686985172982</v>
      </c>
      <c r="AB40" s="150">
        <v>0.365162989792558</v>
      </c>
    </row>
    <row r="41" spans="1:28" s="151" customFormat="1" ht="13.5" customHeight="1">
      <c r="A41" s="317"/>
      <c r="B41" s="135" t="s">
        <v>36</v>
      </c>
      <c r="C41" s="79">
        <v>0</v>
      </c>
      <c r="D41" s="80">
        <v>27</v>
      </c>
      <c r="E41" s="80">
        <v>10</v>
      </c>
      <c r="F41" s="80">
        <v>23</v>
      </c>
      <c r="G41" s="80">
        <v>5</v>
      </c>
      <c r="H41" s="80">
        <v>4</v>
      </c>
      <c r="I41" s="81">
        <v>2</v>
      </c>
      <c r="J41" s="26">
        <f t="shared" si="12"/>
        <v>71</v>
      </c>
      <c r="K41" s="80">
        <v>26</v>
      </c>
      <c r="L41" s="81">
        <v>7</v>
      </c>
      <c r="M41" s="79">
        <v>3407</v>
      </c>
      <c r="N41" s="80">
        <v>2454</v>
      </c>
      <c r="O41" s="136">
        <v>1258</v>
      </c>
      <c r="P41" s="32">
        <f t="shared" si="13"/>
        <v>0</v>
      </c>
      <c r="Q41" s="33">
        <f t="shared" si="9"/>
        <v>4.5</v>
      </c>
      <c r="R41" s="33">
        <f t="shared" si="14"/>
        <v>2</v>
      </c>
      <c r="S41" s="33">
        <f t="shared" si="15"/>
        <v>2.090909090909091</v>
      </c>
      <c r="T41" s="33">
        <f t="shared" si="16"/>
        <v>1.25</v>
      </c>
      <c r="U41" s="33">
        <f t="shared" si="10"/>
        <v>1</v>
      </c>
      <c r="V41" s="34">
        <f t="shared" si="17"/>
        <v>0.5</v>
      </c>
      <c r="W41" s="35">
        <f t="shared" si="11"/>
        <v>1.9189189189189189</v>
      </c>
      <c r="X41" s="33">
        <v>0.6666666666666666</v>
      </c>
      <c r="Y41" s="34">
        <v>0.1794871794871795</v>
      </c>
      <c r="Z41" s="137">
        <v>1.1218307540335857</v>
      </c>
      <c r="AA41" s="138">
        <v>0.806971390989806</v>
      </c>
      <c r="AB41" s="139">
        <v>0.414770853939993</v>
      </c>
    </row>
    <row r="42" spans="1:28" s="151" customFormat="1" ht="13.5" customHeight="1">
      <c r="A42" s="317"/>
      <c r="B42" s="135" t="s">
        <v>37</v>
      </c>
      <c r="C42" s="79">
        <v>1</v>
      </c>
      <c r="D42" s="80">
        <v>15</v>
      </c>
      <c r="E42" s="80">
        <v>10</v>
      </c>
      <c r="F42" s="80">
        <v>12</v>
      </c>
      <c r="G42" s="80">
        <v>3</v>
      </c>
      <c r="H42" s="80">
        <v>3</v>
      </c>
      <c r="I42" s="81">
        <v>3</v>
      </c>
      <c r="J42" s="26">
        <f t="shared" si="12"/>
        <v>47</v>
      </c>
      <c r="K42" s="80">
        <v>43</v>
      </c>
      <c r="L42" s="81">
        <v>6</v>
      </c>
      <c r="M42" s="79">
        <v>2970</v>
      </c>
      <c r="N42" s="80">
        <v>2300</v>
      </c>
      <c r="O42" s="136">
        <v>972</v>
      </c>
      <c r="P42" s="32">
        <f t="shared" si="13"/>
        <v>0.3333333333333333</v>
      </c>
      <c r="Q42" s="33">
        <f t="shared" si="9"/>
        <v>2.5</v>
      </c>
      <c r="R42" s="33">
        <f t="shared" si="14"/>
        <v>2</v>
      </c>
      <c r="S42" s="33">
        <f t="shared" si="15"/>
        <v>1.0909090909090908</v>
      </c>
      <c r="T42" s="33">
        <f t="shared" si="16"/>
        <v>0.75</v>
      </c>
      <c r="U42" s="33">
        <f t="shared" si="10"/>
        <v>0.75</v>
      </c>
      <c r="V42" s="34">
        <f t="shared" si="17"/>
        <v>0.75</v>
      </c>
      <c r="W42" s="35">
        <f t="shared" si="11"/>
        <v>1.2702702702702702</v>
      </c>
      <c r="X42" s="33">
        <v>1.1025641025641026</v>
      </c>
      <c r="Y42" s="34">
        <v>0.15384615384615385</v>
      </c>
      <c r="Z42" s="137">
        <v>0.9760105159382189</v>
      </c>
      <c r="AA42" s="138">
        <v>0.7580751483190508</v>
      </c>
      <c r="AB42" s="139">
        <v>0.320474777448071</v>
      </c>
    </row>
    <row r="43" spans="1:28" s="151" customFormat="1" ht="13.5" customHeight="1">
      <c r="A43" s="317"/>
      <c r="B43" s="135" t="s">
        <v>38</v>
      </c>
      <c r="C43" s="79">
        <v>4</v>
      </c>
      <c r="D43" s="80">
        <v>11</v>
      </c>
      <c r="E43" s="80">
        <v>16</v>
      </c>
      <c r="F43" s="80">
        <v>20</v>
      </c>
      <c r="G43" s="80">
        <v>4</v>
      </c>
      <c r="H43" s="80">
        <v>1</v>
      </c>
      <c r="I43" s="81">
        <v>4</v>
      </c>
      <c r="J43" s="26">
        <f t="shared" si="12"/>
        <v>60</v>
      </c>
      <c r="K43" s="80">
        <v>47</v>
      </c>
      <c r="L43" s="81">
        <v>8</v>
      </c>
      <c r="M43" s="79">
        <v>3707</v>
      </c>
      <c r="N43" s="80">
        <v>2121</v>
      </c>
      <c r="O43" s="136">
        <v>1130</v>
      </c>
      <c r="P43" s="32">
        <f t="shared" si="13"/>
        <v>1.3333333333333333</v>
      </c>
      <c r="Q43" s="33">
        <f t="shared" si="9"/>
        <v>1.8333333333333333</v>
      </c>
      <c r="R43" s="33">
        <f t="shared" si="14"/>
        <v>3.2</v>
      </c>
      <c r="S43" s="33">
        <f t="shared" si="15"/>
        <v>1.8181818181818181</v>
      </c>
      <c r="T43" s="33">
        <f t="shared" si="16"/>
        <v>1</v>
      </c>
      <c r="U43" s="33">
        <f t="shared" si="10"/>
        <v>0.25</v>
      </c>
      <c r="V43" s="34">
        <f t="shared" si="17"/>
        <v>1</v>
      </c>
      <c r="W43" s="35">
        <f t="shared" si="11"/>
        <v>1.6216216216216217</v>
      </c>
      <c r="X43" s="33">
        <v>1.205128205128205</v>
      </c>
      <c r="Y43" s="34">
        <v>0.20512820512820512</v>
      </c>
      <c r="Z43" s="137">
        <v>1.2162073490813647</v>
      </c>
      <c r="AA43" s="138">
        <v>0.6976973684210527</v>
      </c>
      <c r="AB43" s="139">
        <v>0.371588293324564</v>
      </c>
    </row>
    <row r="44" spans="1:28" s="151" customFormat="1" ht="13.5" customHeight="1">
      <c r="A44" s="318"/>
      <c r="B44" s="140" t="s">
        <v>39</v>
      </c>
      <c r="C44" s="82">
        <v>1</v>
      </c>
      <c r="D44" s="83">
        <v>18</v>
      </c>
      <c r="E44" s="83">
        <v>11</v>
      </c>
      <c r="F44" s="83">
        <v>22</v>
      </c>
      <c r="G44" s="83">
        <v>2</v>
      </c>
      <c r="H44" s="83">
        <v>2</v>
      </c>
      <c r="I44" s="84">
        <v>10</v>
      </c>
      <c r="J44" s="26">
        <f t="shared" si="12"/>
        <v>66</v>
      </c>
      <c r="K44" s="83">
        <v>39</v>
      </c>
      <c r="L44" s="84">
        <v>11</v>
      </c>
      <c r="M44" s="82">
        <v>3345</v>
      </c>
      <c r="N44" s="83">
        <v>2784</v>
      </c>
      <c r="O44" s="141">
        <v>1147</v>
      </c>
      <c r="P44" s="32">
        <f t="shared" si="13"/>
        <v>0.3333333333333333</v>
      </c>
      <c r="Q44" s="33">
        <f t="shared" si="9"/>
        <v>3</v>
      </c>
      <c r="R44" s="33">
        <f t="shared" si="14"/>
        <v>2.2</v>
      </c>
      <c r="S44" s="33">
        <f t="shared" si="15"/>
        <v>2</v>
      </c>
      <c r="T44" s="33">
        <f t="shared" si="16"/>
        <v>0.5</v>
      </c>
      <c r="U44" s="33">
        <f t="shared" si="10"/>
        <v>0.5</v>
      </c>
      <c r="V44" s="34">
        <f t="shared" si="17"/>
        <v>2.5</v>
      </c>
      <c r="W44" s="35">
        <f t="shared" si="11"/>
        <v>1.7837837837837838</v>
      </c>
      <c r="X44" s="47">
        <v>1</v>
      </c>
      <c r="Y44" s="48">
        <v>0.28205128205128205</v>
      </c>
      <c r="Z44" s="142">
        <v>1.0999671160802367</v>
      </c>
      <c r="AA44" s="143">
        <v>0.9154883262084841</v>
      </c>
      <c r="AB44" s="144">
        <v>0.376930660532369</v>
      </c>
    </row>
    <row r="45" spans="1:28" s="151" customFormat="1" ht="13.5" customHeight="1">
      <c r="A45" s="316">
        <v>10</v>
      </c>
      <c r="B45" s="135" t="s">
        <v>40</v>
      </c>
      <c r="C45" s="79">
        <v>2</v>
      </c>
      <c r="D45" s="80">
        <v>6</v>
      </c>
      <c r="E45" s="80">
        <v>9</v>
      </c>
      <c r="F45" s="80">
        <v>14</v>
      </c>
      <c r="G45" s="80">
        <v>3</v>
      </c>
      <c r="H45" s="80">
        <v>3</v>
      </c>
      <c r="I45" s="81">
        <v>1</v>
      </c>
      <c r="J45" s="223">
        <f t="shared" si="12"/>
        <v>38</v>
      </c>
      <c r="K45" s="80">
        <v>43</v>
      </c>
      <c r="L45" s="81">
        <v>9</v>
      </c>
      <c r="M45" s="79">
        <v>3209</v>
      </c>
      <c r="N45" s="80">
        <v>2435</v>
      </c>
      <c r="O45" s="136">
        <v>1097</v>
      </c>
      <c r="P45" s="89">
        <f t="shared" si="13"/>
        <v>0.6666666666666666</v>
      </c>
      <c r="Q45" s="90">
        <f t="shared" si="9"/>
        <v>1</v>
      </c>
      <c r="R45" s="90">
        <f t="shared" si="14"/>
        <v>1.8</v>
      </c>
      <c r="S45" s="90">
        <f t="shared" si="15"/>
        <v>1.2727272727272727</v>
      </c>
      <c r="T45" s="90">
        <f t="shared" si="16"/>
        <v>0.75</v>
      </c>
      <c r="U45" s="90">
        <f t="shared" si="10"/>
        <v>0.75</v>
      </c>
      <c r="V45" s="227">
        <f t="shared" si="17"/>
        <v>0.25</v>
      </c>
      <c r="W45" s="92">
        <f t="shared" si="11"/>
        <v>1.027027027027027</v>
      </c>
      <c r="X45" s="33">
        <v>1.1025641025641026</v>
      </c>
      <c r="Y45" s="34">
        <v>0.23076923076923078</v>
      </c>
      <c r="Z45" s="137">
        <v>1.0524762217120367</v>
      </c>
      <c r="AA45" s="138">
        <v>0.7949722494286647</v>
      </c>
      <c r="AB45" s="139">
        <v>0.360736599802696</v>
      </c>
    </row>
    <row r="46" spans="1:28" s="151" customFormat="1" ht="13.5" customHeight="1">
      <c r="A46" s="317"/>
      <c r="B46" s="135" t="s">
        <v>41</v>
      </c>
      <c r="C46" s="79">
        <v>4</v>
      </c>
      <c r="D46" s="80">
        <v>20</v>
      </c>
      <c r="E46" s="80">
        <v>9</v>
      </c>
      <c r="F46" s="80">
        <v>21</v>
      </c>
      <c r="G46" s="80">
        <v>4</v>
      </c>
      <c r="H46" s="80">
        <v>2</v>
      </c>
      <c r="I46" s="81">
        <v>8</v>
      </c>
      <c r="J46" s="26">
        <f t="shared" si="12"/>
        <v>68</v>
      </c>
      <c r="K46" s="80">
        <v>45</v>
      </c>
      <c r="L46" s="81">
        <v>5</v>
      </c>
      <c r="M46" s="79">
        <v>3786</v>
      </c>
      <c r="N46" s="80">
        <v>2556</v>
      </c>
      <c r="O46" s="136">
        <v>1217</v>
      </c>
      <c r="P46" s="32">
        <f t="shared" si="13"/>
        <v>1.3333333333333333</v>
      </c>
      <c r="Q46" s="33">
        <f t="shared" si="9"/>
        <v>3.3333333333333335</v>
      </c>
      <c r="R46" s="33">
        <f t="shared" si="14"/>
        <v>1.8</v>
      </c>
      <c r="S46" s="33">
        <f t="shared" si="15"/>
        <v>1.9090909090909092</v>
      </c>
      <c r="T46" s="33">
        <f t="shared" si="16"/>
        <v>1</v>
      </c>
      <c r="U46" s="33">
        <f t="shared" si="10"/>
        <v>0.5</v>
      </c>
      <c r="V46" s="228">
        <f t="shared" si="17"/>
        <v>2</v>
      </c>
      <c r="W46" s="35">
        <f t="shared" si="11"/>
        <v>1.837837837837838</v>
      </c>
      <c r="X46" s="33">
        <v>1.1538461538461537</v>
      </c>
      <c r="Y46" s="34">
        <v>0.1282051282051282</v>
      </c>
      <c r="Z46" s="137">
        <v>1.242533639645553</v>
      </c>
      <c r="AA46" s="138">
        <v>0.8405129891483065</v>
      </c>
      <c r="AB46" s="139">
        <v>0.399671592775041</v>
      </c>
    </row>
    <row r="47" spans="1:28" s="151" customFormat="1" ht="13.5" customHeight="1">
      <c r="A47" s="317"/>
      <c r="B47" s="135" t="s">
        <v>42</v>
      </c>
      <c r="C47" s="79">
        <v>5</v>
      </c>
      <c r="D47" s="80">
        <v>11</v>
      </c>
      <c r="E47" s="80">
        <v>8</v>
      </c>
      <c r="F47" s="80">
        <v>21</v>
      </c>
      <c r="G47" s="80">
        <v>4</v>
      </c>
      <c r="H47" s="80">
        <v>0</v>
      </c>
      <c r="I47" s="81">
        <v>4</v>
      </c>
      <c r="J47" s="26">
        <f t="shared" si="12"/>
        <v>53</v>
      </c>
      <c r="K47" s="80">
        <v>48</v>
      </c>
      <c r="L47" s="81">
        <v>7</v>
      </c>
      <c r="M47" s="79">
        <v>3542</v>
      </c>
      <c r="N47" s="80">
        <v>2989</v>
      </c>
      <c r="O47" s="136">
        <v>1258</v>
      </c>
      <c r="P47" s="32">
        <f t="shared" si="13"/>
        <v>1.6666666666666667</v>
      </c>
      <c r="Q47" s="33">
        <f t="shared" si="9"/>
        <v>1.8333333333333333</v>
      </c>
      <c r="R47" s="33">
        <f t="shared" si="14"/>
        <v>1.6</v>
      </c>
      <c r="S47" s="33">
        <f t="shared" si="15"/>
        <v>1.9090909090909092</v>
      </c>
      <c r="T47" s="33">
        <f t="shared" si="16"/>
        <v>1</v>
      </c>
      <c r="U47" s="33">
        <f t="shared" si="10"/>
        <v>0</v>
      </c>
      <c r="V47" s="228">
        <f t="shared" si="17"/>
        <v>1</v>
      </c>
      <c r="W47" s="35">
        <f t="shared" si="11"/>
        <v>1.4324324324324325</v>
      </c>
      <c r="X47" s="33">
        <v>1.2307692307692308</v>
      </c>
      <c r="Y47" s="34">
        <v>0.1794871794871795</v>
      </c>
      <c r="Z47" s="137">
        <v>1.153745928338762</v>
      </c>
      <c r="AA47" s="138">
        <v>0.9835472194800922</v>
      </c>
      <c r="AB47" s="139">
        <v>0.412865113226124</v>
      </c>
    </row>
    <row r="48" spans="1:28" s="151" customFormat="1" ht="13.5" customHeight="1">
      <c r="A48" s="318"/>
      <c r="B48" s="140" t="s">
        <v>43</v>
      </c>
      <c r="C48" s="82">
        <v>4</v>
      </c>
      <c r="D48" s="83">
        <v>16</v>
      </c>
      <c r="E48" s="83">
        <v>3</v>
      </c>
      <c r="F48" s="83">
        <v>25</v>
      </c>
      <c r="G48" s="83">
        <v>3</v>
      </c>
      <c r="H48" s="83">
        <v>1</v>
      </c>
      <c r="I48" s="84">
        <v>3</v>
      </c>
      <c r="J48" s="40">
        <f t="shared" si="12"/>
        <v>55</v>
      </c>
      <c r="K48" s="83">
        <v>55</v>
      </c>
      <c r="L48" s="84">
        <v>6</v>
      </c>
      <c r="M48" s="82">
        <v>3603</v>
      </c>
      <c r="N48" s="83">
        <v>2764</v>
      </c>
      <c r="O48" s="141">
        <v>1340</v>
      </c>
      <c r="P48" s="46">
        <f t="shared" si="13"/>
        <v>1.3333333333333333</v>
      </c>
      <c r="Q48" s="47">
        <f t="shared" si="9"/>
        <v>2.6666666666666665</v>
      </c>
      <c r="R48" s="47">
        <f t="shared" si="14"/>
        <v>0.6</v>
      </c>
      <c r="S48" s="47">
        <f t="shared" si="15"/>
        <v>2.272727272727273</v>
      </c>
      <c r="T48" s="47">
        <f t="shared" si="16"/>
        <v>0.75</v>
      </c>
      <c r="U48" s="47">
        <f t="shared" si="10"/>
        <v>0.25</v>
      </c>
      <c r="V48" s="229">
        <f t="shared" si="17"/>
        <v>0.75</v>
      </c>
      <c r="W48" s="49">
        <f t="shared" si="11"/>
        <v>1.4864864864864864</v>
      </c>
      <c r="X48" s="47">
        <v>1.4102564102564104</v>
      </c>
      <c r="Y48" s="48">
        <v>0.15384615384615385</v>
      </c>
      <c r="Z48" s="142">
        <v>1.1813114754098362</v>
      </c>
      <c r="AA48" s="138">
        <v>0.9098090849242922</v>
      </c>
      <c r="AB48" s="139">
        <v>0.441079657669519</v>
      </c>
    </row>
    <row r="49" spans="1:28" s="151" customFormat="1" ht="13.5" customHeight="1">
      <c r="A49" s="316">
        <v>11</v>
      </c>
      <c r="B49" s="145" t="s">
        <v>44</v>
      </c>
      <c r="C49" s="86">
        <v>5</v>
      </c>
      <c r="D49" s="87">
        <v>22</v>
      </c>
      <c r="E49" s="87">
        <v>14</v>
      </c>
      <c r="F49" s="87">
        <v>32</v>
      </c>
      <c r="G49" s="87">
        <v>3</v>
      </c>
      <c r="H49" s="87">
        <v>1</v>
      </c>
      <c r="I49" s="88">
        <v>4</v>
      </c>
      <c r="J49" s="26">
        <f t="shared" si="12"/>
        <v>81</v>
      </c>
      <c r="K49" s="87">
        <v>42</v>
      </c>
      <c r="L49" s="88">
        <v>7</v>
      </c>
      <c r="M49" s="86">
        <v>4077</v>
      </c>
      <c r="N49" s="87">
        <v>2640</v>
      </c>
      <c r="O49" s="147">
        <v>1399</v>
      </c>
      <c r="P49" s="32">
        <f t="shared" si="13"/>
        <v>1.6666666666666667</v>
      </c>
      <c r="Q49" s="33">
        <f t="shared" si="9"/>
        <v>3.6666666666666665</v>
      </c>
      <c r="R49" s="33">
        <f t="shared" si="14"/>
        <v>2.8</v>
      </c>
      <c r="S49" s="33">
        <f t="shared" si="15"/>
        <v>2.909090909090909</v>
      </c>
      <c r="T49" s="33">
        <f t="shared" si="16"/>
        <v>0.75</v>
      </c>
      <c r="U49" s="33">
        <f t="shared" si="10"/>
        <v>0.25</v>
      </c>
      <c r="V49" s="34">
        <f t="shared" si="17"/>
        <v>1</v>
      </c>
      <c r="W49" s="35">
        <f t="shared" si="11"/>
        <v>2.189189189189189</v>
      </c>
      <c r="X49" s="90">
        <v>1.0769230769230769</v>
      </c>
      <c r="Y49" s="91">
        <v>0.1794871794871795</v>
      </c>
      <c r="Z49" s="148">
        <v>1.3367213114754097</v>
      </c>
      <c r="AA49" s="149">
        <v>0.8681354817494246</v>
      </c>
      <c r="AB49" s="150">
        <v>0.459592641261498</v>
      </c>
    </row>
    <row r="50" spans="1:28" s="151" customFormat="1" ht="13.5" customHeight="1">
      <c r="A50" s="317"/>
      <c r="B50" s="135" t="s">
        <v>45</v>
      </c>
      <c r="C50" s="79">
        <v>3</v>
      </c>
      <c r="D50" s="80">
        <v>12</v>
      </c>
      <c r="E50" s="80">
        <v>5</v>
      </c>
      <c r="F50" s="80">
        <v>29</v>
      </c>
      <c r="G50" s="80">
        <v>4</v>
      </c>
      <c r="H50" s="80">
        <v>2</v>
      </c>
      <c r="I50" s="81">
        <v>7</v>
      </c>
      <c r="J50" s="26">
        <f t="shared" si="12"/>
        <v>62</v>
      </c>
      <c r="K50" s="80">
        <v>57</v>
      </c>
      <c r="L50" s="81">
        <v>5</v>
      </c>
      <c r="M50" s="79">
        <v>3970</v>
      </c>
      <c r="N50" s="80">
        <v>3336</v>
      </c>
      <c r="O50" s="136">
        <v>1546</v>
      </c>
      <c r="P50" s="32">
        <f t="shared" si="13"/>
        <v>1</v>
      </c>
      <c r="Q50" s="33">
        <f t="shared" si="9"/>
        <v>2</v>
      </c>
      <c r="R50" s="33">
        <f t="shared" si="14"/>
        <v>1</v>
      </c>
      <c r="S50" s="33">
        <f t="shared" si="15"/>
        <v>2.6363636363636362</v>
      </c>
      <c r="T50" s="33">
        <f t="shared" si="16"/>
        <v>1</v>
      </c>
      <c r="U50" s="33">
        <f t="shared" si="10"/>
        <v>0.5</v>
      </c>
      <c r="V50" s="34">
        <f t="shared" si="17"/>
        <v>1.75</v>
      </c>
      <c r="W50" s="35">
        <f t="shared" si="11"/>
        <v>1.6756756756756757</v>
      </c>
      <c r="X50" s="33">
        <v>1.4615384615384615</v>
      </c>
      <c r="Y50" s="34">
        <v>0.1282051282051282</v>
      </c>
      <c r="Z50" s="137">
        <v>1.3033486539724228</v>
      </c>
      <c r="AA50" s="138">
        <v>1.0959264126149804</v>
      </c>
      <c r="AB50" s="139">
        <v>0.507384312438464</v>
      </c>
    </row>
    <row r="51" spans="1:28" s="151" customFormat="1" ht="13.5" customHeight="1">
      <c r="A51" s="317"/>
      <c r="B51" s="135" t="s">
        <v>46</v>
      </c>
      <c r="C51" s="79">
        <v>5</v>
      </c>
      <c r="D51" s="80">
        <v>20</v>
      </c>
      <c r="E51" s="80">
        <v>7</v>
      </c>
      <c r="F51" s="80">
        <v>17</v>
      </c>
      <c r="G51" s="80">
        <v>3</v>
      </c>
      <c r="H51" s="80">
        <v>2</v>
      </c>
      <c r="I51" s="81">
        <v>10</v>
      </c>
      <c r="J51" s="26">
        <f t="shared" si="12"/>
        <v>64</v>
      </c>
      <c r="K51" s="80">
        <v>38</v>
      </c>
      <c r="L51" s="81">
        <v>4</v>
      </c>
      <c r="M51" s="79">
        <v>4001</v>
      </c>
      <c r="N51" s="80">
        <v>3200</v>
      </c>
      <c r="O51" s="136">
        <v>1491</v>
      </c>
      <c r="P51" s="32">
        <f t="shared" si="13"/>
        <v>1.6666666666666667</v>
      </c>
      <c r="Q51" s="33">
        <f t="shared" si="9"/>
        <v>3.3333333333333335</v>
      </c>
      <c r="R51" s="33">
        <f t="shared" si="14"/>
        <v>1.4</v>
      </c>
      <c r="S51" s="33">
        <f t="shared" si="15"/>
        <v>1.5454545454545454</v>
      </c>
      <c r="T51" s="33">
        <f t="shared" si="16"/>
        <v>0.75</v>
      </c>
      <c r="U51" s="33">
        <f t="shared" si="10"/>
        <v>0.5</v>
      </c>
      <c r="V51" s="34">
        <f t="shared" si="17"/>
        <v>2.5</v>
      </c>
      <c r="W51" s="35">
        <f t="shared" si="11"/>
        <v>1.7297297297297298</v>
      </c>
      <c r="X51" s="33">
        <v>0.9743589743589743</v>
      </c>
      <c r="Y51" s="34">
        <v>0.10256410256410256</v>
      </c>
      <c r="Z51" s="137">
        <v>1.3113733202228777</v>
      </c>
      <c r="AA51" s="138">
        <v>1.051939513477975</v>
      </c>
      <c r="AB51" s="139">
        <v>0.489816031537451</v>
      </c>
    </row>
    <row r="52" spans="1:28" s="151" customFormat="1" ht="13.5" customHeight="1">
      <c r="A52" s="318"/>
      <c r="B52" s="140" t="s">
        <v>47</v>
      </c>
      <c r="C52" s="82">
        <v>14</v>
      </c>
      <c r="D52" s="83">
        <v>11</v>
      </c>
      <c r="E52" s="83">
        <v>4</v>
      </c>
      <c r="F52" s="83">
        <v>17</v>
      </c>
      <c r="G52" s="83">
        <v>8</v>
      </c>
      <c r="H52" s="83">
        <v>2</v>
      </c>
      <c r="I52" s="84">
        <v>6</v>
      </c>
      <c r="J52" s="26">
        <f t="shared" si="12"/>
        <v>62</v>
      </c>
      <c r="K52" s="83">
        <v>36</v>
      </c>
      <c r="L52" s="84">
        <v>6</v>
      </c>
      <c r="M52" s="82">
        <v>4662</v>
      </c>
      <c r="N52" s="83">
        <v>3016</v>
      </c>
      <c r="O52" s="141">
        <v>1451</v>
      </c>
      <c r="P52" s="32">
        <f t="shared" si="13"/>
        <v>4.666666666666667</v>
      </c>
      <c r="Q52" s="33">
        <f t="shared" si="9"/>
        <v>1.8333333333333333</v>
      </c>
      <c r="R52" s="33">
        <f t="shared" si="14"/>
        <v>0.8</v>
      </c>
      <c r="S52" s="33">
        <f t="shared" si="15"/>
        <v>1.5454545454545454</v>
      </c>
      <c r="T52" s="33">
        <f t="shared" si="16"/>
        <v>2</v>
      </c>
      <c r="U52" s="33">
        <f t="shared" si="10"/>
        <v>0.5</v>
      </c>
      <c r="V52" s="34">
        <f t="shared" si="17"/>
        <v>1.5</v>
      </c>
      <c r="W52" s="35">
        <f t="shared" si="11"/>
        <v>1.6756756756756757</v>
      </c>
      <c r="X52" s="47">
        <v>0.9230769230769231</v>
      </c>
      <c r="Y52" s="48">
        <v>0.15384615384615385</v>
      </c>
      <c r="Z52" s="142">
        <v>1.5265225933202358</v>
      </c>
      <c r="AA52" s="143">
        <v>0.991779020059191</v>
      </c>
      <c r="AB52" s="144">
        <v>0.476049868766404</v>
      </c>
    </row>
    <row r="53" spans="1:28" s="151" customFormat="1" ht="13.5" customHeight="1">
      <c r="A53" s="316">
        <v>12</v>
      </c>
      <c r="B53" s="145" t="s">
        <v>48</v>
      </c>
      <c r="C53" s="86">
        <v>10</v>
      </c>
      <c r="D53" s="87">
        <v>22</v>
      </c>
      <c r="E53" s="87">
        <v>11</v>
      </c>
      <c r="F53" s="87">
        <v>18</v>
      </c>
      <c r="G53" s="87">
        <v>3</v>
      </c>
      <c r="H53" s="87">
        <v>5</v>
      </c>
      <c r="I53" s="88">
        <v>12</v>
      </c>
      <c r="J53" s="223">
        <f t="shared" si="12"/>
        <v>81</v>
      </c>
      <c r="K53" s="87">
        <v>48</v>
      </c>
      <c r="L53" s="88">
        <v>6</v>
      </c>
      <c r="M53" s="86">
        <v>4521</v>
      </c>
      <c r="N53" s="87">
        <v>3523</v>
      </c>
      <c r="O53" s="147">
        <v>1599</v>
      </c>
      <c r="P53" s="89">
        <f t="shared" si="13"/>
        <v>3.3333333333333335</v>
      </c>
      <c r="Q53" s="90">
        <f t="shared" si="9"/>
        <v>3.6666666666666665</v>
      </c>
      <c r="R53" s="90">
        <f t="shared" si="14"/>
        <v>2.2</v>
      </c>
      <c r="S53" s="90">
        <f t="shared" si="15"/>
        <v>1.6363636363636365</v>
      </c>
      <c r="T53" s="90">
        <f t="shared" si="16"/>
        <v>0.75</v>
      </c>
      <c r="U53" s="90">
        <f t="shared" si="10"/>
        <v>1.25</v>
      </c>
      <c r="V53" s="227">
        <f t="shared" si="17"/>
        <v>3</v>
      </c>
      <c r="W53" s="92">
        <f t="shared" si="11"/>
        <v>2.189189189189189</v>
      </c>
      <c r="X53" s="90">
        <v>1.2307692307692308</v>
      </c>
      <c r="Y53" s="91">
        <v>0.15384615384615385</v>
      </c>
      <c r="Z53" s="148">
        <v>1.4818092428711898</v>
      </c>
      <c r="AA53" s="138">
        <v>1.157358738501971</v>
      </c>
      <c r="AB53" s="139">
        <v>0.524606299212598</v>
      </c>
    </row>
    <row r="54" spans="1:28" s="151" customFormat="1" ht="13.5" customHeight="1">
      <c r="A54" s="317"/>
      <c r="B54" s="135" t="s">
        <v>49</v>
      </c>
      <c r="C54" s="79">
        <v>9</v>
      </c>
      <c r="D54" s="80">
        <v>12</v>
      </c>
      <c r="E54" s="80">
        <v>7</v>
      </c>
      <c r="F54" s="80">
        <v>10</v>
      </c>
      <c r="G54" s="80">
        <v>7</v>
      </c>
      <c r="H54" s="80">
        <v>1</v>
      </c>
      <c r="I54" s="81">
        <v>12</v>
      </c>
      <c r="J54" s="26">
        <f t="shared" si="12"/>
        <v>58</v>
      </c>
      <c r="K54" s="80">
        <v>40</v>
      </c>
      <c r="L54" s="81">
        <v>6</v>
      </c>
      <c r="M54" s="79">
        <v>4452</v>
      </c>
      <c r="N54" s="80">
        <v>3549</v>
      </c>
      <c r="O54" s="136">
        <v>1515</v>
      </c>
      <c r="P54" s="32">
        <f t="shared" si="13"/>
        <v>3</v>
      </c>
      <c r="Q54" s="33">
        <f t="shared" si="9"/>
        <v>2</v>
      </c>
      <c r="R54" s="33">
        <f t="shared" si="14"/>
        <v>1.4</v>
      </c>
      <c r="S54" s="33">
        <f t="shared" si="15"/>
        <v>0.9090909090909091</v>
      </c>
      <c r="T54" s="33">
        <f t="shared" si="16"/>
        <v>1.75</v>
      </c>
      <c r="U54" s="33">
        <f t="shared" si="10"/>
        <v>0.25</v>
      </c>
      <c r="V54" s="34">
        <f t="shared" si="17"/>
        <v>3</v>
      </c>
      <c r="W54" s="35">
        <f t="shared" si="11"/>
        <v>1.5675675675675675</v>
      </c>
      <c r="X54" s="33">
        <v>1.0256410256410255</v>
      </c>
      <c r="Y54" s="34">
        <v>0.15384615384615385</v>
      </c>
      <c r="Z54" s="137">
        <v>1.459672131147541</v>
      </c>
      <c r="AA54" s="138">
        <v>1.165134602757715</v>
      </c>
      <c r="AB54" s="139">
        <v>0.497373604727511</v>
      </c>
    </row>
    <row r="55" spans="1:28" s="151" customFormat="1" ht="13.5" customHeight="1">
      <c r="A55" s="317"/>
      <c r="B55" s="135" t="s">
        <v>50</v>
      </c>
      <c r="C55" s="79">
        <v>15</v>
      </c>
      <c r="D55" s="80">
        <v>14</v>
      </c>
      <c r="E55" s="80">
        <v>9</v>
      </c>
      <c r="F55" s="80">
        <v>20</v>
      </c>
      <c r="G55" s="80">
        <v>10</v>
      </c>
      <c r="H55" s="80">
        <v>3</v>
      </c>
      <c r="I55" s="81">
        <v>14</v>
      </c>
      <c r="J55" s="26">
        <f t="shared" si="12"/>
        <v>85</v>
      </c>
      <c r="K55" s="80">
        <v>35</v>
      </c>
      <c r="L55" s="81">
        <v>6</v>
      </c>
      <c r="M55" s="79">
        <v>4717</v>
      </c>
      <c r="N55" s="80">
        <v>3454</v>
      </c>
      <c r="O55" s="136">
        <v>1735</v>
      </c>
      <c r="P55" s="32">
        <f t="shared" si="13"/>
        <v>5</v>
      </c>
      <c r="Q55" s="33">
        <f t="shared" si="9"/>
        <v>2.3333333333333335</v>
      </c>
      <c r="R55" s="33">
        <f t="shared" si="14"/>
        <v>1.8</v>
      </c>
      <c r="S55" s="33">
        <f t="shared" si="15"/>
        <v>1.8181818181818181</v>
      </c>
      <c r="T55" s="33">
        <f t="shared" si="16"/>
        <v>2.5</v>
      </c>
      <c r="U55" s="33">
        <f t="shared" si="10"/>
        <v>0.75</v>
      </c>
      <c r="V55" s="34">
        <f t="shared" si="17"/>
        <v>3.5</v>
      </c>
      <c r="W55" s="35">
        <f t="shared" si="11"/>
        <v>2.2972972972972974</v>
      </c>
      <c r="X55" s="33">
        <v>0.8974358974358975</v>
      </c>
      <c r="Y55" s="34">
        <v>0.15384615384615385</v>
      </c>
      <c r="Z55" s="137">
        <v>1.549096880131363</v>
      </c>
      <c r="AA55" s="138">
        <v>1.132830436208593</v>
      </c>
      <c r="AB55" s="139">
        <v>0.570161025303976</v>
      </c>
    </row>
    <row r="56" spans="1:28" s="151" customFormat="1" ht="13.5" customHeight="1">
      <c r="A56" s="317"/>
      <c r="B56" s="135" t="s">
        <v>51</v>
      </c>
      <c r="C56" s="79">
        <v>9</v>
      </c>
      <c r="D56" s="80">
        <v>25</v>
      </c>
      <c r="E56" s="80">
        <v>7</v>
      </c>
      <c r="F56" s="80">
        <v>10</v>
      </c>
      <c r="G56" s="80">
        <v>5</v>
      </c>
      <c r="H56" s="80">
        <v>1</v>
      </c>
      <c r="I56" s="81">
        <v>13</v>
      </c>
      <c r="J56" s="26">
        <f t="shared" si="12"/>
        <v>70</v>
      </c>
      <c r="K56" s="80">
        <v>54</v>
      </c>
      <c r="L56" s="81">
        <v>6</v>
      </c>
      <c r="M56" s="79">
        <v>3720</v>
      </c>
      <c r="N56" s="80">
        <v>3569</v>
      </c>
      <c r="O56" s="136">
        <v>1549</v>
      </c>
      <c r="P56" s="32">
        <f t="shared" si="13"/>
        <v>3</v>
      </c>
      <c r="Q56" s="33">
        <f t="shared" si="9"/>
        <v>4.166666666666667</v>
      </c>
      <c r="R56" s="33">
        <f t="shared" si="14"/>
        <v>1.4</v>
      </c>
      <c r="S56" s="33">
        <f t="shared" si="15"/>
        <v>0.9090909090909091</v>
      </c>
      <c r="T56" s="33">
        <f t="shared" si="16"/>
        <v>1.25</v>
      </c>
      <c r="U56" s="33">
        <f t="shared" si="10"/>
        <v>0.25</v>
      </c>
      <c r="V56" s="34">
        <f t="shared" si="17"/>
        <v>3.25</v>
      </c>
      <c r="W56" s="35">
        <f t="shared" si="11"/>
        <v>1.8918918918918919</v>
      </c>
      <c r="X56" s="33">
        <v>1.3846153846153846</v>
      </c>
      <c r="Y56" s="34">
        <v>0.15384615384615385</v>
      </c>
      <c r="Z56" s="137">
        <v>1.2346498506471955</v>
      </c>
      <c r="AA56" s="138">
        <v>1.173241288625904</v>
      </c>
      <c r="AB56" s="139">
        <v>0.509204470742932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33</v>
      </c>
      <c r="L57" s="236"/>
      <c r="M57" s="255"/>
      <c r="N57" s="254">
        <v>2487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0.8461538461538461</v>
      </c>
      <c r="Y57" s="236"/>
      <c r="Z57" s="261"/>
      <c r="AA57" s="138">
        <v>0.8207920792079207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136</v>
      </c>
      <c r="D58" s="94">
        <f t="shared" si="18"/>
        <v>648</v>
      </c>
      <c r="E58" s="94">
        <f t="shared" si="18"/>
        <v>549</v>
      </c>
      <c r="F58" s="94">
        <f t="shared" si="18"/>
        <v>1168</v>
      </c>
      <c r="G58" s="94">
        <f t="shared" si="18"/>
        <v>271</v>
      </c>
      <c r="H58" s="94">
        <f t="shared" si="18"/>
        <v>183</v>
      </c>
      <c r="I58" s="95">
        <f t="shared" si="18"/>
        <v>188</v>
      </c>
      <c r="J58" s="224">
        <f>SUM(C58:I58)</f>
        <v>3143</v>
      </c>
      <c r="K58" s="94">
        <v>1656</v>
      </c>
      <c r="L58" s="95">
        <v>467</v>
      </c>
      <c r="M58" s="93">
        <f>SUM(M5:M57)</f>
        <v>187024</v>
      </c>
      <c r="N58" s="94">
        <v>127899</v>
      </c>
      <c r="O58" s="152">
        <v>84734</v>
      </c>
      <c r="P58" s="99">
        <f>C58/3</f>
        <v>45.333333333333336</v>
      </c>
      <c r="Q58" s="100">
        <f>(SUM(D5:D17)/7)+(SUM(D18:D56)/6)</f>
        <v>106.14285714285714</v>
      </c>
      <c r="R58" s="100">
        <f>E58/5</f>
        <v>109.8</v>
      </c>
      <c r="S58" s="100">
        <f>F58/11</f>
        <v>106.18181818181819</v>
      </c>
      <c r="T58" s="100">
        <f>G58/4</f>
        <v>67.75</v>
      </c>
      <c r="U58" s="100">
        <f>(SUM(H5:H17)/5)+(SUM(H18:H56)/4)</f>
        <v>42.1</v>
      </c>
      <c r="V58" s="153">
        <f>I58/4</f>
        <v>47</v>
      </c>
      <c r="W58" s="225">
        <f>(SUM(J5:J17)/39)+(SUM(J18:J56)/37)</f>
        <v>83.96881496881497</v>
      </c>
      <c r="X58" s="100">
        <v>42.46153846153846</v>
      </c>
      <c r="Y58" s="101">
        <v>11.974358974358974</v>
      </c>
      <c r="Z58" s="102">
        <f>SUM(Z5:Z57)</f>
        <v>61.397943668118955</v>
      </c>
      <c r="AA58" s="100">
        <v>42.07227813732622</v>
      </c>
      <c r="AB58" s="153">
        <v>27.8638605721802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Z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8" width="6.625" style="3" customWidth="1"/>
    <col min="9" max="11" width="6.875" style="3" customWidth="1"/>
    <col min="12" max="14" width="7.875" style="3" customWidth="1"/>
    <col min="15" max="26" width="6.875" style="3" customWidth="1"/>
    <col min="27" max="16384" width="9.00390625" style="1" customWidth="1"/>
  </cols>
  <sheetData>
    <row r="1" spans="1:25" s="5" customFormat="1" ht="24.75" customHeight="1">
      <c r="A1" s="107" t="s">
        <v>75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10" customFormat="1" ht="18" customHeight="1">
      <c r="A2" s="108"/>
      <c r="B2" s="121"/>
      <c r="C2" s="296" t="s">
        <v>79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325" t="s">
        <v>80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5"/>
    </row>
    <row r="3" spans="1:26" s="110" customFormat="1" ht="18" customHeight="1">
      <c r="A3" s="111"/>
      <c r="B3" s="122"/>
      <c r="C3" s="298" t="s">
        <v>107</v>
      </c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303" t="s">
        <v>107</v>
      </c>
      <c r="P3" s="303"/>
      <c r="Q3" s="303"/>
      <c r="R3" s="303"/>
      <c r="S3" s="303"/>
      <c r="T3" s="303"/>
      <c r="U3" s="302" t="s">
        <v>58</v>
      </c>
      <c r="V3" s="303"/>
      <c r="W3" s="303"/>
      <c r="X3" s="307" t="s">
        <v>59</v>
      </c>
      <c r="Y3" s="308"/>
      <c r="Z3" s="309"/>
    </row>
    <row r="4" spans="1:26" s="119" customFormat="1" ht="69.75" customHeight="1">
      <c r="A4" s="123" t="s">
        <v>54</v>
      </c>
      <c r="B4" s="124" t="s">
        <v>55</v>
      </c>
      <c r="C4" s="286" t="s">
        <v>101</v>
      </c>
      <c r="D4" s="126" t="s">
        <v>102</v>
      </c>
      <c r="E4" s="126" t="s">
        <v>52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26" t="s">
        <v>101</v>
      </c>
      <c r="P4" s="126" t="s">
        <v>102</v>
      </c>
      <c r="Q4" s="126" t="s">
        <v>52</v>
      </c>
      <c r="R4" s="126" t="s">
        <v>103</v>
      </c>
      <c r="S4" s="127" t="s">
        <v>104</v>
      </c>
      <c r="T4" s="127" t="s">
        <v>105</v>
      </c>
      <c r="U4" s="113">
        <v>2005</v>
      </c>
      <c r="V4" s="114">
        <v>2004</v>
      </c>
      <c r="W4" s="115">
        <v>2003</v>
      </c>
      <c r="X4" s="113">
        <v>2005</v>
      </c>
      <c r="Y4" s="114">
        <v>2004</v>
      </c>
      <c r="Z4" s="129">
        <v>2003</v>
      </c>
    </row>
    <row r="5" spans="1:26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230"/>
      <c r="H5" s="14">
        <v>0</v>
      </c>
      <c r="I5" s="12">
        <f>SUM(C5:H5)</f>
        <v>0</v>
      </c>
      <c r="J5" s="13">
        <v>0</v>
      </c>
      <c r="K5" s="14">
        <v>0</v>
      </c>
      <c r="L5" s="75">
        <v>21</v>
      </c>
      <c r="M5" s="76">
        <v>6</v>
      </c>
      <c r="N5" s="131">
        <v>5</v>
      </c>
      <c r="O5" s="19">
        <f>C5</f>
        <v>0</v>
      </c>
      <c r="P5" s="19">
        <f aca="true" t="shared" si="0" ref="P5:P36">D5</f>
        <v>0</v>
      </c>
      <c r="Q5" s="19">
        <f aca="true" t="shared" si="1" ref="Q5:Q36">E5/3</f>
        <v>0</v>
      </c>
      <c r="R5" s="19">
        <f aca="true" t="shared" si="2" ref="R5:S36">F5</f>
        <v>0</v>
      </c>
      <c r="S5" s="243"/>
      <c r="T5" s="20">
        <f aca="true" t="shared" si="3" ref="T5:T36">H5</f>
        <v>0</v>
      </c>
      <c r="U5" s="21">
        <f aca="true" t="shared" si="4" ref="U5:U17">I5/7</f>
        <v>0</v>
      </c>
      <c r="V5" s="19">
        <v>0</v>
      </c>
      <c r="W5" s="20">
        <v>0</v>
      </c>
      <c r="X5" s="132">
        <v>0.03271028037383177</v>
      </c>
      <c r="Y5" s="133">
        <v>0.009724473257698542</v>
      </c>
      <c r="Z5" s="134">
        <v>0.00818330605564648</v>
      </c>
    </row>
    <row r="6" spans="1:26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31"/>
      <c r="H6" s="28">
        <v>0</v>
      </c>
      <c r="I6" s="26">
        <f aca="true" t="shared" si="5" ref="I6:I36">SUM(C6:H6)</f>
        <v>0</v>
      </c>
      <c r="J6" s="27">
        <v>0</v>
      </c>
      <c r="K6" s="28">
        <v>0</v>
      </c>
      <c r="L6" s="79">
        <v>15</v>
      </c>
      <c r="M6" s="80">
        <v>20</v>
      </c>
      <c r="N6" s="136">
        <v>32</v>
      </c>
      <c r="O6" s="33">
        <f aca="true" t="shared" si="6" ref="O6:O36">C6</f>
        <v>0</v>
      </c>
      <c r="P6" s="33">
        <f t="shared" si="0"/>
        <v>0</v>
      </c>
      <c r="Q6" s="33">
        <f t="shared" si="1"/>
        <v>0</v>
      </c>
      <c r="R6" s="33">
        <f t="shared" si="2"/>
        <v>0</v>
      </c>
      <c r="S6" s="244"/>
      <c r="T6" s="34">
        <f t="shared" si="3"/>
        <v>0</v>
      </c>
      <c r="U6" s="35">
        <f t="shared" si="4"/>
        <v>0</v>
      </c>
      <c r="V6" s="33">
        <v>0</v>
      </c>
      <c r="W6" s="34">
        <v>0</v>
      </c>
      <c r="X6" s="137">
        <v>0.023183925811437404</v>
      </c>
      <c r="Y6" s="138">
        <v>0.03164556962025317</v>
      </c>
      <c r="Z6" s="139">
        <v>0.0505529225908372</v>
      </c>
    </row>
    <row r="7" spans="1:26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31"/>
      <c r="H7" s="28">
        <v>0</v>
      </c>
      <c r="I7" s="26">
        <f t="shared" si="5"/>
        <v>0</v>
      </c>
      <c r="J7" s="27">
        <v>0</v>
      </c>
      <c r="K7" s="28">
        <v>0</v>
      </c>
      <c r="L7" s="79">
        <v>12</v>
      </c>
      <c r="M7" s="80">
        <v>15</v>
      </c>
      <c r="N7" s="136">
        <v>22</v>
      </c>
      <c r="O7" s="33">
        <f t="shared" si="6"/>
        <v>0</v>
      </c>
      <c r="P7" s="33">
        <f t="shared" si="0"/>
        <v>0</v>
      </c>
      <c r="Q7" s="33">
        <f t="shared" si="1"/>
        <v>0</v>
      </c>
      <c r="R7" s="33">
        <f t="shared" si="2"/>
        <v>0</v>
      </c>
      <c r="S7" s="244"/>
      <c r="T7" s="34">
        <f t="shared" si="3"/>
        <v>0</v>
      </c>
      <c r="U7" s="35">
        <f t="shared" si="4"/>
        <v>0</v>
      </c>
      <c r="V7" s="33">
        <v>0</v>
      </c>
      <c r="W7" s="34">
        <v>0</v>
      </c>
      <c r="X7" s="137">
        <v>0.018691588785046728</v>
      </c>
      <c r="Y7" s="138">
        <v>0.02358490566037736</v>
      </c>
      <c r="Z7" s="139">
        <v>0.0347551342812006</v>
      </c>
    </row>
    <row r="8" spans="1:26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31"/>
      <c r="H8" s="28">
        <v>0</v>
      </c>
      <c r="I8" s="26">
        <f t="shared" si="5"/>
        <v>0</v>
      </c>
      <c r="J8" s="27">
        <v>0</v>
      </c>
      <c r="K8" s="28">
        <v>1</v>
      </c>
      <c r="L8" s="79">
        <v>14</v>
      </c>
      <c r="M8" s="80">
        <v>11</v>
      </c>
      <c r="N8" s="136">
        <v>21</v>
      </c>
      <c r="O8" s="33">
        <f t="shared" si="6"/>
        <v>0</v>
      </c>
      <c r="P8" s="33">
        <f t="shared" si="0"/>
        <v>0</v>
      </c>
      <c r="Q8" s="33">
        <f t="shared" si="1"/>
        <v>0</v>
      </c>
      <c r="R8" s="33">
        <f t="shared" si="2"/>
        <v>0</v>
      </c>
      <c r="S8" s="244"/>
      <c r="T8" s="34">
        <f t="shared" si="3"/>
        <v>0</v>
      </c>
      <c r="U8" s="35">
        <f t="shared" si="4"/>
        <v>0</v>
      </c>
      <c r="V8" s="33">
        <v>0</v>
      </c>
      <c r="W8" s="34">
        <v>0.14285714285714285</v>
      </c>
      <c r="X8" s="137">
        <v>0.021806853582554516</v>
      </c>
      <c r="Y8" s="138">
        <v>0.01726844583987441</v>
      </c>
      <c r="Z8" s="139">
        <v>0.0330708661417322</v>
      </c>
    </row>
    <row r="9" spans="1:26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232"/>
      <c r="H9" s="42">
        <v>0</v>
      </c>
      <c r="I9" s="40">
        <f t="shared" si="5"/>
        <v>0</v>
      </c>
      <c r="J9" s="41">
        <v>0</v>
      </c>
      <c r="K9" s="42">
        <v>1</v>
      </c>
      <c r="L9" s="82">
        <v>15</v>
      </c>
      <c r="M9" s="83">
        <v>13</v>
      </c>
      <c r="N9" s="141">
        <v>14</v>
      </c>
      <c r="O9" s="47">
        <f t="shared" si="6"/>
        <v>0</v>
      </c>
      <c r="P9" s="47">
        <f t="shared" si="0"/>
        <v>0</v>
      </c>
      <c r="Q9" s="47">
        <f t="shared" si="1"/>
        <v>0</v>
      </c>
      <c r="R9" s="47">
        <f t="shared" si="2"/>
        <v>0</v>
      </c>
      <c r="S9" s="245"/>
      <c r="T9" s="48">
        <f t="shared" si="3"/>
        <v>0</v>
      </c>
      <c r="U9" s="49">
        <f t="shared" si="4"/>
        <v>0</v>
      </c>
      <c r="V9" s="47">
        <v>0</v>
      </c>
      <c r="W9" s="48">
        <v>0.14285714285714285</v>
      </c>
      <c r="X9" s="142">
        <v>0.02336448598130841</v>
      </c>
      <c r="Y9" s="143">
        <v>0.02040816326530612</v>
      </c>
      <c r="Z9" s="144">
        <v>0.0219435736677116</v>
      </c>
    </row>
    <row r="10" spans="1:26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0</v>
      </c>
      <c r="G10" s="233"/>
      <c r="H10" s="54">
        <v>0</v>
      </c>
      <c r="I10" s="29">
        <f t="shared" si="5"/>
        <v>0</v>
      </c>
      <c r="J10" s="30">
        <v>1</v>
      </c>
      <c r="K10" s="54">
        <v>1</v>
      </c>
      <c r="L10" s="29">
        <v>16</v>
      </c>
      <c r="M10" s="30">
        <v>19</v>
      </c>
      <c r="N10" s="31">
        <v>26</v>
      </c>
      <c r="O10" s="55">
        <f t="shared" si="6"/>
        <v>0</v>
      </c>
      <c r="P10" s="55">
        <f t="shared" si="0"/>
        <v>0</v>
      </c>
      <c r="Q10" s="55">
        <f t="shared" si="1"/>
        <v>0</v>
      </c>
      <c r="R10" s="55">
        <f t="shared" si="2"/>
        <v>0</v>
      </c>
      <c r="S10" s="244"/>
      <c r="T10" s="56">
        <f t="shared" si="3"/>
        <v>0</v>
      </c>
      <c r="U10" s="57">
        <f t="shared" si="4"/>
        <v>0</v>
      </c>
      <c r="V10" s="55">
        <v>0.14285714285714285</v>
      </c>
      <c r="W10" s="56">
        <v>0.14285714285714285</v>
      </c>
      <c r="X10" s="36">
        <v>0.024922118380062305</v>
      </c>
      <c r="Y10" s="58">
        <v>0.029827315541601257</v>
      </c>
      <c r="Z10" s="59">
        <v>0.0407523510971786</v>
      </c>
    </row>
    <row r="11" spans="1:26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233"/>
      <c r="H11" s="54">
        <v>0</v>
      </c>
      <c r="I11" s="29">
        <f t="shared" si="5"/>
        <v>0</v>
      </c>
      <c r="J11" s="30">
        <v>0</v>
      </c>
      <c r="K11" s="54">
        <v>0</v>
      </c>
      <c r="L11" s="29">
        <v>12</v>
      </c>
      <c r="M11" s="30">
        <v>23</v>
      </c>
      <c r="N11" s="31">
        <v>21</v>
      </c>
      <c r="O11" s="55">
        <f t="shared" si="6"/>
        <v>0</v>
      </c>
      <c r="P11" s="55">
        <f t="shared" si="0"/>
        <v>0</v>
      </c>
      <c r="Q11" s="55">
        <f t="shared" si="1"/>
        <v>0</v>
      </c>
      <c r="R11" s="55">
        <f t="shared" si="2"/>
        <v>0</v>
      </c>
      <c r="S11" s="244"/>
      <c r="T11" s="56">
        <f t="shared" si="3"/>
        <v>0</v>
      </c>
      <c r="U11" s="57">
        <f t="shared" si="4"/>
        <v>0</v>
      </c>
      <c r="V11" s="55">
        <v>0</v>
      </c>
      <c r="W11" s="56">
        <v>0</v>
      </c>
      <c r="X11" s="36">
        <v>0.018691588785046728</v>
      </c>
      <c r="Y11" s="37">
        <v>0.03610675039246468</v>
      </c>
      <c r="Z11" s="38">
        <v>0.0329153605015674</v>
      </c>
    </row>
    <row r="12" spans="1:26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0</v>
      </c>
      <c r="F12" s="30">
        <v>0</v>
      </c>
      <c r="G12" s="233"/>
      <c r="H12" s="54">
        <v>0</v>
      </c>
      <c r="I12" s="29">
        <f t="shared" si="5"/>
        <v>0</v>
      </c>
      <c r="J12" s="30">
        <v>1</v>
      </c>
      <c r="K12" s="54">
        <v>0</v>
      </c>
      <c r="L12" s="29">
        <v>4</v>
      </c>
      <c r="M12" s="30">
        <v>26</v>
      </c>
      <c r="N12" s="31">
        <v>14</v>
      </c>
      <c r="O12" s="55">
        <f t="shared" si="6"/>
        <v>0</v>
      </c>
      <c r="P12" s="55">
        <f t="shared" si="0"/>
        <v>0</v>
      </c>
      <c r="Q12" s="55">
        <f t="shared" si="1"/>
        <v>0</v>
      </c>
      <c r="R12" s="55">
        <f t="shared" si="2"/>
        <v>0</v>
      </c>
      <c r="S12" s="244"/>
      <c r="T12" s="56">
        <f t="shared" si="3"/>
        <v>0</v>
      </c>
      <c r="U12" s="57">
        <f t="shared" si="4"/>
        <v>0</v>
      </c>
      <c r="V12" s="55">
        <v>0.14285714285714285</v>
      </c>
      <c r="W12" s="56">
        <v>0</v>
      </c>
      <c r="X12" s="36">
        <v>0.006230529595015576</v>
      </c>
      <c r="Y12" s="37">
        <v>0.04081632653061224</v>
      </c>
      <c r="Z12" s="38">
        <v>0.0220472440944881</v>
      </c>
    </row>
    <row r="13" spans="1:26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234"/>
      <c r="H13" s="62">
        <v>0</v>
      </c>
      <c r="I13" s="43">
        <f t="shared" si="5"/>
        <v>0</v>
      </c>
      <c r="J13" s="44">
        <v>0</v>
      </c>
      <c r="K13" s="62">
        <v>0</v>
      </c>
      <c r="L13" s="43">
        <v>19</v>
      </c>
      <c r="M13" s="44">
        <v>12</v>
      </c>
      <c r="N13" s="45">
        <v>11</v>
      </c>
      <c r="O13" s="63">
        <f t="shared" si="6"/>
        <v>0</v>
      </c>
      <c r="P13" s="63">
        <f t="shared" si="0"/>
        <v>0</v>
      </c>
      <c r="Q13" s="63">
        <f t="shared" si="1"/>
        <v>0</v>
      </c>
      <c r="R13" s="63">
        <f t="shared" si="2"/>
        <v>0</v>
      </c>
      <c r="S13" s="245"/>
      <c r="T13" s="64">
        <f t="shared" si="3"/>
        <v>0</v>
      </c>
      <c r="U13" s="65">
        <f t="shared" si="4"/>
        <v>0</v>
      </c>
      <c r="V13" s="63">
        <v>0</v>
      </c>
      <c r="W13" s="64">
        <v>0</v>
      </c>
      <c r="X13" s="50">
        <v>0.029595015576323987</v>
      </c>
      <c r="Y13" s="51">
        <v>0.018838304552590265</v>
      </c>
      <c r="Z13" s="52">
        <v>0.0173775671406003</v>
      </c>
    </row>
    <row r="14" spans="1:26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235"/>
      <c r="H14" s="69">
        <v>0</v>
      </c>
      <c r="I14" s="67">
        <f t="shared" si="5"/>
        <v>0</v>
      </c>
      <c r="J14" s="68">
        <v>0</v>
      </c>
      <c r="K14" s="69">
        <v>0</v>
      </c>
      <c r="L14" s="67">
        <v>10</v>
      </c>
      <c r="M14" s="68">
        <v>20</v>
      </c>
      <c r="N14" s="70">
        <v>13</v>
      </c>
      <c r="O14" s="71">
        <f t="shared" si="6"/>
        <v>0</v>
      </c>
      <c r="P14" s="71">
        <f t="shared" si="0"/>
        <v>0</v>
      </c>
      <c r="Q14" s="71">
        <f t="shared" si="1"/>
        <v>0</v>
      </c>
      <c r="R14" s="71">
        <f t="shared" si="2"/>
        <v>0</v>
      </c>
      <c r="S14" s="246"/>
      <c r="T14" s="72">
        <f t="shared" si="3"/>
        <v>0</v>
      </c>
      <c r="U14" s="73">
        <f t="shared" si="4"/>
        <v>0</v>
      </c>
      <c r="V14" s="71">
        <v>0</v>
      </c>
      <c r="W14" s="72">
        <v>0</v>
      </c>
      <c r="X14" s="74">
        <v>0.01557632398753894</v>
      </c>
      <c r="Y14" s="37">
        <v>0.03139717425431711</v>
      </c>
      <c r="Z14" s="38">
        <v>0.0204724409448818</v>
      </c>
    </row>
    <row r="15" spans="1:26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233"/>
      <c r="H15" s="54">
        <v>0</v>
      </c>
      <c r="I15" s="29">
        <f t="shared" si="5"/>
        <v>0</v>
      </c>
      <c r="J15" s="30">
        <v>0</v>
      </c>
      <c r="K15" s="54">
        <v>0</v>
      </c>
      <c r="L15" s="29">
        <v>10</v>
      </c>
      <c r="M15" s="30">
        <v>22</v>
      </c>
      <c r="N15" s="31">
        <v>20</v>
      </c>
      <c r="O15" s="55">
        <f t="shared" si="6"/>
        <v>0</v>
      </c>
      <c r="P15" s="55">
        <f t="shared" si="0"/>
        <v>0</v>
      </c>
      <c r="Q15" s="55">
        <f t="shared" si="1"/>
        <v>0</v>
      </c>
      <c r="R15" s="55">
        <f t="shared" si="2"/>
        <v>0</v>
      </c>
      <c r="S15" s="244"/>
      <c r="T15" s="56">
        <f t="shared" si="3"/>
        <v>0</v>
      </c>
      <c r="U15" s="57">
        <f t="shared" si="4"/>
        <v>0</v>
      </c>
      <c r="V15" s="55">
        <v>0</v>
      </c>
      <c r="W15" s="56">
        <v>0</v>
      </c>
      <c r="X15" s="36">
        <v>0.01564945226917058</v>
      </c>
      <c r="Y15" s="37">
        <v>0.03453689167974882</v>
      </c>
      <c r="Z15" s="38">
        <v>0.0314960629921259</v>
      </c>
    </row>
    <row r="16" spans="1:26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1</v>
      </c>
      <c r="F16" s="30">
        <v>0</v>
      </c>
      <c r="G16" s="233"/>
      <c r="H16" s="54">
        <v>0</v>
      </c>
      <c r="I16" s="29">
        <f>SUM(C16:H16)</f>
        <v>1</v>
      </c>
      <c r="J16" s="30">
        <v>0</v>
      </c>
      <c r="K16" s="54">
        <v>1</v>
      </c>
      <c r="L16" s="29">
        <v>16</v>
      </c>
      <c r="M16" s="30">
        <v>17</v>
      </c>
      <c r="N16" s="31">
        <v>11</v>
      </c>
      <c r="O16" s="55">
        <f t="shared" si="6"/>
        <v>0</v>
      </c>
      <c r="P16" s="55">
        <f t="shared" si="0"/>
        <v>0</v>
      </c>
      <c r="Q16" s="55">
        <f t="shared" si="1"/>
        <v>0.3333333333333333</v>
      </c>
      <c r="R16" s="55">
        <f t="shared" si="2"/>
        <v>0</v>
      </c>
      <c r="S16" s="244"/>
      <c r="T16" s="56">
        <f t="shared" si="3"/>
        <v>0</v>
      </c>
      <c r="U16" s="57">
        <f t="shared" si="4"/>
        <v>0.14285714285714285</v>
      </c>
      <c r="V16" s="55">
        <v>0</v>
      </c>
      <c r="W16" s="56">
        <v>0.14285714285714285</v>
      </c>
      <c r="X16" s="36">
        <v>0.025</v>
      </c>
      <c r="Y16" s="37">
        <v>0.026687598116169546</v>
      </c>
      <c r="Z16" s="38">
        <v>0.0173775671406003</v>
      </c>
    </row>
    <row r="17" spans="1:26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2</v>
      </c>
      <c r="F17" s="30">
        <v>1</v>
      </c>
      <c r="G17" s="233"/>
      <c r="H17" s="54">
        <v>0</v>
      </c>
      <c r="I17" s="29">
        <f t="shared" si="5"/>
        <v>3</v>
      </c>
      <c r="J17" s="30">
        <v>2</v>
      </c>
      <c r="K17" s="54">
        <v>0</v>
      </c>
      <c r="L17" s="29">
        <v>13</v>
      </c>
      <c r="M17" s="30">
        <v>19</v>
      </c>
      <c r="N17" s="31">
        <v>12</v>
      </c>
      <c r="O17" s="55">
        <f t="shared" si="6"/>
        <v>0</v>
      </c>
      <c r="P17" s="55">
        <f t="shared" si="0"/>
        <v>0</v>
      </c>
      <c r="Q17" s="55">
        <f t="shared" si="1"/>
        <v>0.6666666666666666</v>
      </c>
      <c r="R17" s="55">
        <f t="shared" si="2"/>
        <v>1</v>
      </c>
      <c r="S17" s="244"/>
      <c r="T17" s="56">
        <f t="shared" si="3"/>
        <v>0</v>
      </c>
      <c r="U17" s="57">
        <f t="shared" si="4"/>
        <v>0.42857142857142855</v>
      </c>
      <c r="V17" s="55">
        <v>0.2857142857142857</v>
      </c>
      <c r="W17" s="56">
        <v>0</v>
      </c>
      <c r="X17" s="36">
        <v>0.0202808112324493</v>
      </c>
      <c r="Y17" s="37">
        <v>0.029780564263322883</v>
      </c>
      <c r="Z17" s="38">
        <v>0.0188976377952755</v>
      </c>
    </row>
    <row r="18" spans="1:26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8">
        <v>0</v>
      </c>
      <c r="H18" s="88">
        <v>0</v>
      </c>
      <c r="I18" s="86">
        <f t="shared" si="5"/>
        <v>0</v>
      </c>
      <c r="J18" s="87">
        <v>0</v>
      </c>
      <c r="K18" s="88">
        <v>1</v>
      </c>
      <c r="L18" s="86">
        <v>12</v>
      </c>
      <c r="M18" s="87">
        <v>22</v>
      </c>
      <c r="N18" s="147">
        <v>27</v>
      </c>
      <c r="O18" s="90">
        <f t="shared" si="6"/>
        <v>0</v>
      </c>
      <c r="P18" s="90">
        <f t="shared" si="0"/>
        <v>0</v>
      </c>
      <c r="Q18" s="90">
        <f t="shared" si="1"/>
        <v>0</v>
      </c>
      <c r="R18" s="90">
        <f t="shared" si="2"/>
        <v>0</v>
      </c>
      <c r="S18" s="91">
        <f>G18</f>
        <v>0</v>
      </c>
      <c r="T18" s="91">
        <f t="shared" si="3"/>
        <v>0</v>
      </c>
      <c r="U18" s="92">
        <f>I18/8</f>
        <v>0</v>
      </c>
      <c r="V18" s="90">
        <v>0</v>
      </c>
      <c r="W18" s="91">
        <v>0.14285714285714285</v>
      </c>
      <c r="X18" s="148">
        <v>0.018604651162790697</v>
      </c>
      <c r="Y18" s="149">
        <v>0.034482758620689655</v>
      </c>
      <c r="Z18" s="150">
        <v>0.04251968503937</v>
      </c>
    </row>
    <row r="19" spans="1:26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1">
        <v>0</v>
      </c>
      <c r="H19" s="81">
        <v>0</v>
      </c>
      <c r="I19" s="79">
        <f t="shared" si="5"/>
        <v>0</v>
      </c>
      <c r="J19" s="80">
        <v>1</v>
      </c>
      <c r="K19" s="81">
        <v>1</v>
      </c>
      <c r="L19" s="79">
        <v>17</v>
      </c>
      <c r="M19" s="80">
        <v>20</v>
      </c>
      <c r="N19" s="136">
        <v>27</v>
      </c>
      <c r="O19" s="33">
        <f t="shared" si="6"/>
        <v>0</v>
      </c>
      <c r="P19" s="33">
        <f t="shared" si="0"/>
        <v>0</v>
      </c>
      <c r="Q19" s="33">
        <f t="shared" si="1"/>
        <v>0</v>
      </c>
      <c r="R19" s="33">
        <f t="shared" si="2"/>
        <v>0</v>
      </c>
      <c r="S19" s="34">
        <f t="shared" si="2"/>
        <v>0</v>
      </c>
      <c r="T19" s="34">
        <f t="shared" si="3"/>
        <v>0</v>
      </c>
      <c r="U19" s="35">
        <f aca="true" t="shared" si="7" ref="U19:U56">I19/8</f>
        <v>0</v>
      </c>
      <c r="V19" s="33">
        <v>0.14285714285714285</v>
      </c>
      <c r="W19" s="34">
        <v>0.14285714285714285</v>
      </c>
      <c r="X19" s="137">
        <v>0.02631578947368421</v>
      </c>
      <c r="Y19" s="138">
        <v>0.03134796238244514</v>
      </c>
      <c r="Z19" s="139">
        <v>0.0424528301886792</v>
      </c>
    </row>
    <row r="20" spans="1:26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1">
        <v>0</v>
      </c>
      <c r="H20" s="81">
        <v>0</v>
      </c>
      <c r="I20" s="79">
        <f t="shared" si="5"/>
        <v>0</v>
      </c>
      <c r="J20" s="80">
        <v>0</v>
      </c>
      <c r="K20" s="81">
        <v>0</v>
      </c>
      <c r="L20" s="79">
        <v>11</v>
      </c>
      <c r="M20" s="80">
        <v>14</v>
      </c>
      <c r="N20" s="136">
        <v>23</v>
      </c>
      <c r="O20" s="33">
        <f t="shared" si="6"/>
        <v>0</v>
      </c>
      <c r="P20" s="33">
        <f t="shared" si="0"/>
        <v>0</v>
      </c>
      <c r="Q20" s="33">
        <f t="shared" si="1"/>
        <v>0</v>
      </c>
      <c r="R20" s="33">
        <f t="shared" si="2"/>
        <v>0</v>
      </c>
      <c r="S20" s="34">
        <f t="shared" si="2"/>
        <v>0</v>
      </c>
      <c r="T20" s="34">
        <f t="shared" si="3"/>
        <v>0</v>
      </c>
      <c r="U20" s="35">
        <f t="shared" si="7"/>
        <v>0</v>
      </c>
      <c r="V20" s="33">
        <v>0</v>
      </c>
      <c r="W20" s="34">
        <v>0</v>
      </c>
      <c r="X20" s="137">
        <v>0.017054263565891473</v>
      </c>
      <c r="Y20" s="138">
        <v>0.0219435736677116</v>
      </c>
      <c r="Z20" s="139">
        <v>0.0361635220125786</v>
      </c>
    </row>
    <row r="21" spans="1:26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0</v>
      </c>
      <c r="G21" s="81">
        <v>0</v>
      </c>
      <c r="H21" s="81">
        <v>1</v>
      </c>
      <c r="I21" s="79">
        <f t="shared" si="5"/>
        <v>1</v>
      </c>
      <c r="J21" s="80">
        <v>0</v>
      </c>
      <c r="K21" s="81">
        <v>1</v>
      </c>
      <c r="L21" s="79">
        <v>16</v>
      </c>
      <c r="M21" s="80">
        <v>9</v>
      </c>
      <c r="N21" s="136">
        <v>12</v>
      </c>
      <c r="O21" s="33">
        <f t="shared" si="6"/>
        <v>0</v>
      </c>
      <c r="P21" s="33">
        <f t="shared" si="0"/>
        <v>0</v>
      </c>
      <c r="Q21" s="33">
        <f t="shared" si="1"/>
        <v>0</v>
      </c>
      <c r="R21" s="33">
        <f t="shared" si="2"/>
        <v>0</v>
      </c>
      <c r="S21" s="34">
        <f t="shared" si="2"/>
        <v>0</v>
      </c>
      <c r="T21" s="34">
        <f t="shared" si="3"/>
        <v>1</v>
      </c>
      <c r="U21" s="35">
        <f t="shared" si="7"/>
        <v>0.125</v>
      </c>
      <c r="V21" s="33">
        <v>0</v>
      </c>
      <c r="W21" s="34">
        <v>0.14285714285714285</v>
      </c>
      <c r="X21" s="137">
        <v>0.024883359253499222</v>
      </c>
      <c r="Y21" s="138">
        <v>0.0141287284144427</v>
      </c>
      <c r="Z21" s="139">
        <v>0.0188679245283018</v>
      </c>
    </row>
    <row r="22" spans="1:26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4">
        <v>0</v>
      </c>
      <c r="H22" s="84">
        <v>1</v>
      </c>
      <c r="I22" s="82">
        <f t="shared" si="5"/>
        <v>1</v>
      </c>
      <c r="J22" s="83">
        <v>0</v>
      </c>
      <c r="K22" s="84">
        <v>0</v>
      </c>
      <c r="L22" s="82">
        <v>5</v>
      </c>
      <c r="M22" s="83">
        <v>9</v>
      </c>
      <c r="N22" s="141">
        <v>26</v>
      </c>
      <c r="O22" s="47">
        <f t="shared" si="6"/>
        <v>0</v>
      </c>
      <c r="P22" s="47">
        <f t="shared" si="0"/>
        <v>0</v>
      </c>
      <c r="Q22" s="47">
        <f t="shared" si="1"/>
        <v>0</v>
      </c>
      <c r="R22" s="47">
        <f t="shared" si="2"/>
        <v>0</v>
      </c>
      <c r="S22" s="48">
        <f t="shared" si="2"/>
        <v>0</v>
      </c>
      <c r="T22" s="48">
        <f t="shared" si="3"/>
        <v>1</v>
      </c>
      <c r="U22" s="49">
        <f t="shared" si="7"/>
        <v>0.125</v>
      </c>
      <c r="V22" s="47">
        <v>0</v>
      </c>
      <c r="W22" s="48">
        <v>0</v>
      </c>
      <c r="X22" s="142">
        <v>0.007751937984496124</v>
      </c>
      <c r="Y22" s="143">
        <v>0.014285714285714285</v>
      </c>
      <c r="Z22" s="144">
        <v>0.0410094637223974</v>
      </c>
    </row>
    <row r="23" spans="1:26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1">
        <v>0</v>
      </c>
      <c r="H23" s="81">
        <v>0</v>
      </c>
      <c r="I23" s="79">
        <f t="shared" si="5"/>
        <v>0</v>
      </c>
      <c r="J23" s="80">
        <v>0</v>
      </c>
      <c r="K23" s="81">
        <v>2</v>
      </c>
      <c r="L23" s="79">
        <v>22</v>
      </c>
      <c r="M23" s="80">
        <v>14</v>
      </c>
      <c r="N23" s="136">
        <v>23</v>
      </c>
      <c r="O23" s="33">
        <f t="shared" si="6"/>
        <v>0</v>
      </c>
      <c r="P23" s="33">
        <f t="shared" si="0"/>
        <v>0</v>
      </c>
      <c r="Q23" s="33">
        <f t="shared" si="1"/>
        <v>0</v>
      </c>
      <c r="R23" s="33">
        <f t="shared" si="2"/>
        <v>0</v>
      </c>
      <c r="S23" s="34">
        <f t="shared" si="2"/>
        <v>0</v>
      </c>
      <c r="T23" s="34">
        <f t="shared" si="3"/>
        <v>0</v>
      </c>
      <c r="U23" s="35">
        <f t="shared" si="7"/>
        <v>0</v>
      </c>
      <c r="V23" s="33">
        <v>0</v>
      </c>
      <c r="W23" s="34">
        <v>0.2857142857142857</v>
      </c>
      <c r="X23" s="137">
        <v>0.03379416282642089</v>
      </c>
      <c r="Y23" s="138">
        <v>0.02204724409448819</v>
      </c>
      <c r="Z23" s="139">
        <v>0.0362776025236593</v>
      </c>
    </row>
    <row r="24" spans="1:26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1">
        <v>0</v>
      </c>
      <c r="H24" s="81">
        <v>0</v>
      </c>
      <c r="I24" s="79">
        <f t="shared" si="5"/>
        <v>0</v>
      </c>
      <c r="J24" s="80">
        <v>0</v>
      </c>
      <c r="K24" s="81">
        <v>0</v>
      </c>
      <c r="L24" s="79">
        <v>21</v>
      </c>
      <c r="M24" s="80">
        <v>14</v>
      </c>
      <c r="N24" s="136">
        <v>38</v>
      </c>
      <c r="O24" s="33">
        <f t="shared" si="6"/>
        <v>0</v>
      </c>
      <c r="P24" s="33">
        <f t="shared" si="0"/>
        <v>0</v>
      </c>
      <c r="Q24" s="33">
        <f t="shared" si="1"/>
        <v>0</v>
      </c>
      <c r="R24" s="33">
        <f t="shared" si="2"/>
        <v>0</v>
      </c>
      <c r="S24" s="34">
        <f t="shared" si="2"/>
        <v>0</v>
      </c>
      <c r="T24" s="34">
        <f t="shared" si="3"/>
        <v>0</v>
      </c>
      <c r="U24" s="35">
        <f t="shared" si="7"/>
        <v>0</v>
      </c>
      <c r="V24" s="33">
        <v>0</v>
      </c>
      <c r="W24" s="34">
        <v>0</v>
      </c>
      <c r="X24" s="137">
        <v>0.032507739938080496</v>
      </c>
      <c r="Y24" s="138">
        <v>0.0220125786163522</v>
      </c>
      <c r="Z24" s="139">
        <v>0.0597484276729559</v>
      </c>
    </row>
    <row r="25" spans="1:26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0</v>
      </c>
      <c r="G25" s="81">
        <v>0</v>
      </c>
      <c r="H25" s="81">
        <v>0</v>
      </c>
      <c r="I25" s="79">
        <f t="shared" si="5"/>
        <v>0</v>
      </c>
      <c r="J25" s="80">
        <v>1</v>
      </c>
      <c r="K25" s="81">
        <v>4</v>
      </c>
      <c r="L25" s="79">
        <v>18</v>
      </c>
      <c r="M25" s="80">
        <v>11</v>
      </c>
      <c r="N25" s="136">
        <v>28</v>
      </c>
      <c r="O25" s="33">
        <f t="shared" si="6"/>
        <v>0</v>
      </c>
      <c r="P25" s="33">
        <f t="shared" si="0"/>
        <v>0</v>
      </c>
      <c r="Q25" s="33">
        <f t="shared" si="1"/>
        <v>0</v>
      </c>
      <c r="R25" s="33">
        <f t="shared" si="2"/>
        <v>0</v>
      </c>
      <c r="S25" s="34">
        <f t="shared" si="2"/>
        <v>0</v>
      </c>
      <c r="T25" s="34">
        <f t="shared" si="3"/>
        <v>0</v>
      </c>
      <c r="U25" s="35">
        <f t="shared" si="7"/>
        <v>0</v>
      </c>
      <c r="V25" s="33">
        <v>0.14285714285714285</v>
      </c>
      <c r="W25" s="34">
        <v>0.5714285714285714</v>
      </c>
      <c r="X25" s="137">
        <v>0.027906976744186046</v>
      </c>
      <c r="Y25" s="138">
        <v>0.01732283464566929</v>
      </c>
      <c r="Z25" s="139">
        <v>0.0440944881889763</v>
      </c>
    </row>
    <row r="26" spans="1:26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4">
        <v>0</v>
      </c>
      <c r="H26" s="84">
        <v>0</v>
      </c>
      <c r="I26" s="82">
        <f t="shared" si="5"/>
        <v>0</v>
      </c>
      <c r="J26" s="83">
        <v>0</v>
      </c>
      <c r="K26" s="84">
        <v>1</v>
      </c>
      <c r="L26" s="82">
        <v>21</v>
      </c>
      <c r="M26" s="83">
        <v>14</v>
      </c>
      <c r="N26" s="141">
        <v>21</v>
      </c>
      <c r="O26" s="47">
        <f t="shared" si="6"/>
        <v>0</v>
      </c>
      <c r="P26" s="47">
        <f t="shared" si="0"/>
        <v>0</v>
      </c>
      <c r="Q26" s="47">
        <f t="shared" si="1"/>
        <v>0</v>
      </c>
      <c r="R26" s="47">
        <f t="shared" si="2"/>
        <v>0</v>
      </c>
      <c r="S26" s="48">
        <f t="shared" si="2"/>
        <v>0</v>
      </c>
      <c r="T26" s="48">
        <f t="shared" si="3"/>
        <v>0</v>
      </c>
      <c r="U26" s="49">
        <f t="shared" si="7"/>
        <v>0</v>
      </c>
      <c r="V26" s="47">
        <v>0</v>
      </c>
      <c r="W26" s="48">
        <v>0.14285714285714285</v>
      </c>
      <c r="X26" s="142">
        <v>0.03260869565217391</v>
      </c>
      <c r="Y26" s="143">
        <v>0.022082018927444796</v>
      </c>
      <c r="Z26" s="144">
        <v>0.0330188679245283</v>
      </c>
    </row>
    <row r="27" spans="1:26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8">
        <v>0</v>
      </c>
      <c r="H27" s="88">
        <v>0</v>
      </c>
      <c r="I27" s="86">
        <f t="shared" si="5"/>
        <v>0</v>
      </c>
      <c r="J27" s="87">
        <v>1</v>
      </c>
      <c r="K27" s="88">
        <v>0</v>
      </c>
      <c r="L27" s="86">
        <v>18</v>
      </c>
      <c r="M27" s="87">
        <v>14</v>
      </c>
      <c r="N27" s="147">
        <v>18</v>
      </c>
      <c r="O27" s="90">
        <f t="shared" si="6"/>
        <v>0</v>
      </c>
      <c r="P27" s="90">
        <f t="shared" si="0"/>
        <v>0</v>
      </c>
      <c r="Q27" s="90">
        <f t="shared" si="1"/>
        <v>0</v>
      </c>
      <c r="R27" s="90">
        <f t="shared" si="2"/>
        <v>0</v>
      </c>
      <c r="S27" s="91">
        <f t="shared" si="2"/>
        <v>0</v>
      </c>
      <c r="T27" s="91">
        <f t="shared" si="3"/>
        <v>0</v>
      </c>
      <c r="U27" s="92">
        <f t="shared" si="7"/>
        <v>0</v>
      </c>
      <c r="V27" s="90">
        <v>0.14285714285714285</v>
      </c>
      <c r="W27" s="91">
        <v>0</v>
      </c>
      <c r="X27" s="148">
        <v>0.02786377708978328</v>
      </c>
      <c r="Y27" s="138">
        <v>0.0220125786163522</v>
      </c>
      <c r="Z27" s="139">
        <v>0.0283464566929133</v>
      </c>
    </row>
    <row r="28" spans="1:26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1">
        <v>0</v>
      </c>
      <c r="H28" s="81">
        <v>0</v>
      </c>
      <c r="I28" s="79">
        <f t="shared" si="5"/>
        <v>0</v>
      </c>
      <c r="J28" s="80">
        <v>0</v>
      </c>
      <c r="K28" s="81">
        <v>2</v>
      </c>
      <c r="L28" s="79">
        <v>12</v>
      </c>
      <c r="M28" s="80">
        <v>5</v>
      </c>
      <c r="N28" s="136">
        <v>21</v>
      </c>
      <c r="O28" s="33">
        <f t="shared" si="6"/>
        <v>0</v>
      </c>
      <c r="P28" s="33">
        <f t="shared" si="0"/>
        <v>0</v>
      </c>
      <c r="Q28" s="33">
        <f t="shared" si="1"/>
        <v>0</v>
      </c>
      <c r="R28" s="33">
        <f t="shared" si="2"/>
        <v>0</v>
      </c>
      <c r="S28" s="34">
        <f t="shared" si="2"/>
        <v>0</v>
      </c>
      <c r="T28" s="34">
        <f t="shared" si="3"/>
        <v>0</v>
      </c>
      <c r="U28" s="35">
        <f t="shared" si="7"/>
        <v>0</v>
      </c>
      <c r="V28" s="33">
        <v>0</v>
      </c>
      <c r="W28" s="34">
        <v>0.2857142857142857</v>
      </c>
      <c r="X28" s="137">
        <v>0.018575851393188854</v>
      </c>
      <c r="Y28" s="138">
        <v>0.007861635220125786</v>
      </c>
      <c r="Z28" s="139">
        <v>0.0330188679245283</v>
      </c>
    </row>
    <row r="29" spans="1:26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1">
        <v>0</v>
      </c>
      <c r="H29" s="81">
        <v>0</v>
      </c>
      <c r="I29" s="79">
        <f t="shared" si="5"/>
        <v>0</v>
      </c>
      <c r="J29" s="80">
        <v>1</v>
      </c>
      <c r="K29" s="81">
        <v>0</v>
      </c>
      <c r="L29" s="79">
        <v>11</v>
      </c>
      <c r="M29" s="80">
        <v>9</v>
      </c>
      <c r="N29" s="136">
        <v>20</v>
      </c>
      <c r="O29" s="33">
        <f t="shared" si="6"/>
        <v>0</v>
      </c>
      <c r="P29" s="33">
        <f t="shared" si="0"/>
        <v>0</v>
      </c>
      <c r="Q29" s="33">
        <f t="shared" si="1"/>
        <v>0</v>
      </c>
      <c r="R29" s="33">
        <f t="shared" si="2"/>
        <v>0</v>
      </c>
      <c r="S29" s="34">
        <f t="shared" si="2"/>
        <v>0</v>
      </c>
      <c r="T29" s="34">
        <f t="shared" si="3"/>
        <v>0</v>
      </c>
      <c r="U29" s="35">
        <f t="shared" si="7"/>
        <v>0</v>
      </c>
      <c r="V29" s="33">
        <v>0.14285714285714285</v>
      </c>
      <c r="W29" s="34">
        <v>0</v>
      </c>
      <c r="X29" s="137">
        <v>0.017080745341614908</v>
      </c>
      <c r="Y29" s="138">
        <v>0.014173228346456693</v>
      </c>
      <c r="Z29" s="139">
        <v>0.0314465408805031</v>
      </c>
    </row>
    <row r="30" spans="1:26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4">
        <v>0</v>
      </c>
      <c r="H30" s="84">
        <v>0</v>
      </c>
      <c r="I30" s="82">
        <f t="shared" si="5"/>
        <v>0</v>
      </c>
      <c r="J30" s="83">
        <v>0</v>
      </c>
      <c r="K30" s="84">
        <v>0</v>
      </c>
      <c r="L30" s="82">
        <v>15</v>
      </c>
      <c r="M30" s="83">
        <v>17</v>
      </c>
      <c r="N30" s="141">
        <v>30</v>
      </c>
      <c r="O30" s="47">
        <f t="shared" si="6"/>
        <v>0</v>
      </c>
      <c r="P30" s="47">
        <f t="shared" si="0"/>
        <v>0</v>
      </c>
      <c r="Q30" s="47">
        <f t="shared" si="1"/>
        <v>0</v>
      </c>
      <c r="R30" s="47">
        <f t="shared" si="2"/>
        <v>0</v>
      </c>
      <c r="S30" s="48">
        <f t="shared" si="2"/>
        <v>0</v>
      </c>
      <c r="T30" s="48">
        <f t="shared" si="3"/>
        <v>0</v>
      </c>
      <c r="U30" s="49">
        <f t="shared" si="7"/>
        <v>0</v>
      </c>
      <c r="V30" s="47">
        <v>0</v>
      </c>
      <c r="W30" s="48">
        <v>0</v>
      </c>
      <c r="X30" s="142">
        <v>0.02321981424148607</v>
      </c>
      <c r="Y30" s="138">
        <v>0.026856240126382307</v>
      </c>
      <c r="Z30" s="139">
        <v>0.0472440944881889</v>
      </c>
    </row>
    <row r="31" spans="1:26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8">
        <v>0</v>
      </c>
      <c r="H31" s="88">
        <v>0</v>
      </c>
      <c r="I31" s="86">
        <f t="shared" si="5"/>
        <v>0</v>
      </c>
      <c r="J31" s="87">
        <v>0</v>
      </c>
      <c r="K31" s="88">
        <v>0</v>
      </c>
      <c r="L31" s="86">
        <v>9</v>
      </c>
      <c r="M31" s="87">
        <v>6</v>
      </c>
      <c r="N31" s="147">
        <v>17</v>
      </c>
      <c r="O31" s="90">
        <f t="shared" si="6"/>
        <v>0</v>
      </c>
      <c r="P31" s="90">
        <f t="shared" si="0"/>
        <v>0</v>
      </c>
      <c r="Q31" s="90">
        <f t="shared" si="1"/>
        <v>0</v>
      </c>
      <c r="R31" s="90">
        <f t="shared" si="2"/>
        <v>0</v>
      </c>
      <c r="S31" s="91">
        <f t="shared" si="2"/>
        <v>0</v>
      </c>
      <c r="T31" s="91">
        <f t="shared" si="3"/>
        <v>0</v>
      </c>
      <c r="U31" s="92">
        <f t="shared" si="7"/>
        <v>0</v>
      </c>
      <c r="V31" s="90">
        <v>0</v>
      </c>
      <c r="W31" s="91">
        <v>0</v>
      </c>
      <c r="X31" s="148">
        <v>0.013953488372093023</v>
      </c>
      <c r="Y31" s="149">
        <v>0.009478672985781991</v>
      </c>
      <c r="Z31" s="150">
        <v>0.0267295597484276</v>
      </c>
    </row>
    <row r="32" spans="1:26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1">
        <v>0</v>
      </c>
      <c r="H32" s="81">
        <v>0</v>
      </c>
      <c r="I32" s="79">
        <f t="shared" si="5"/>
        <v>0</v>
      </c>
      <c r="J32" s="80">
        <v>0</v>
      </c>
      <c r="K32" s="81">
        <v>0</v>
      </c>
      <c r="L32" s="79">
        <v>17</v>
      </c>
      <c r="M32" s="80">
        <v>11</v>
      </c>
      <c r="N32" s="136">
        <v>34</v>
      </c>
      <c r="O32" s="33">
        <f t="shared" si="6"/>
        <v>0</v>
      </c>
      <c r="P32" s="33">
        <f t="shared" si="0"/>
        <v>0</v>
      </c>
      <c r="Q32" s="33">
        <f t="shared" si="1"/>
        <v>0</v>
      </c>
      <c r="R32" s="33">
        <f t="shared" si="2"/>
        <v>0</v>
      </c>
      <c r="S32" s="34">
        <f t="shared" si="2"/>
        <v>0</v>
      </c>
      <c r="T32" s="34">
        <f t="shared" si="3"/>
        <v>0</v>
      </c>
      <c r="U32" s="35">
        <f t="shared" si="7"/>
        <v>0</v>
      </c>
      <c r="V32" s="33">
        <v>0</v>
      </c>
      <c r="W32" s="34">
        <v>0</v>
      </c>
      <c r="X32" s="137">
        <v>0.02635658914728682</v>
      </c>
      <c r="Y32" s="138">
        <v>0.01732283464566929</v>
      </c>
      <c r="Z32" s="139">
        <v>0.0535433070866141</v>
      </c>
    </row>
    <row r="33" spans="1:26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1">
        <v>0</v>
      </c>
      <c r="H33" s="81">
        <v>0</v>
      </c>
      <c r="I33" s="79">
        <f t="shared" si="5"/>
        <v>0</v>
      </c>
      <c r="J33" s="80">
        <v>0</v>
      </c>
      <c r="K33" s="81">
        <v>0</v>
      </c>
      <c r="L33" s="79">
        <v>18</v>
      </c>
      <c r="M33" s="80">
        <v>18</v>
      </c>
      <c r="N33" s="136">
        <v>26</v>
      </c>
      <c r="O33" s="33">
        <f t="shared" si="6"/>
        <v>0</v>
      </c>
      <c r="P33" s="33">
        <f t="shared" si="0"/>
        <v>0</v>
      </c>
      <c r="Q33" s="33">
        <f t="shared" si="1"/>
        <v>0</v>
      </c>
      <c r="R33" s="33">
        <f t="shared" si="2"/>
        <v>0</v>
      </c>
      <c r="S33" s="34">
        <f t="shared" si="2"/>
        <v>0</v>
      </c>
      <c r="T33" s="34">
        <f t="shared" si="3"/>
        <v>0</v>
      </c>
      <c r="U33" s="35">
        <f t="shared" si="7"/>
        <v>0</v>
      </c>
      <c r="V33" s="33">
        <v>0</v>
      </c>
      <c r="W33" s="34">
        <v>0</v>
      </c>
      <c r="X33" s="137">
        <v>0.02786377708978328</v>
      </c>
      <c r="Y33" s="138">
        <v>0.028391167192429023</v>
      </c>
      <c r="Z33" s="139">
        <v>0.040880503144654</v>
      </c>
    </row>
    <row r="34" spans="1:26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1">
        <v>0</v>
      </c>
      <c r="H34" s="81">
        <v>0</v>
      </c>
      <c r="I34" s="79">
        <f t="shared" si="5"/>
        <v>0</v>
      </c>
      <c r="J34" s="80">
        <v>0</v>
      </c>
      <c r="K34" s="81">
        <v>0</v>
      </c>
      <c r="L34" s="79">
        <v>15</v>
      </c>
      <c r="M34" s="80">
        <v>10</v>
      </c>
      <c r="N34" s="136">
        <v>21</v>
      </c>
      <c r="O34" s="33">
        <f t="shared" si="6"/>
        <v>0</v>
      </c>
      <c r="P34" s="33">
        <f t="shared" si="0"/>
        <v>0</v>
      </c>
      <c r="Q34" s="33">
        <f t="shared" si="1"/>
        <v>0</v>
      </c>
      <c r="R34" s="33">
        <f t="shared" si="2"/>
        <v>0</v>
      </c>
      <c r="S34" s="34">
        <f t="shared" si="2"/>
        <v>0</v>
      </c>
      <c r="T34" s="34">
        <f t="shared" si="3"/>
        <v>0</v>
      </c>
      <c r="U34" s="35">
        <f t="shared" si="7"/>
        <v>0</v>
      </c>
      <c r="V34" s="33">
        <v>0</v>
      </c>
      <c r="W34" s="34">
        <v>0</v>
      </c>
      <c r="X34" s="137">
        <v>0.02321981424148607</v>
      </c>
      <c r="Y34" s="138">
        <v>0.015723270440251572</v>
      </c>
      <c r="Z34" s="139">
        <v>0.0330708661417322</v>
      </c>
    </row>
    <row r="35" spans="1:26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4">
        <v>0</v>
      </c>
      <c r="H35" s="84">
        <v>0</v>
      </c>
      <c r="I35" s="82">
        <f t="shared" si="5"/>
        <v>0</v>
      </c>
      <c r="J35" s="80">
        <v>0</v>
      </c>
      <c r="K35" s="81">
        <v>0</v>
      </c>
      <c r="L35" s="79">
        <v>24</v>
      </c>
      <c r="M35" s="80">
        <v>21</v>
      </c>
      <c r="N35" s="136">
        <v>28</v>
      </c>
      <c r="O35" s="33">
        <f t="shared" si="6"/>
        <v>0</v>
      </c>
      <c r="P35" s="33">
        <f t="shared" si="0"/>
        <v>0</v>
      </c>
      <c r="Q35" s="33">
        <f t="shared" si="1"/>
        <v>0</v>
      </c>
      <c r="R35" s="33">
        <f t="shared" si="2"/>
        <v>0</v>
      </c>
      <c r="S35" s="34">
        <f t="shared" si="2"/>
        <v>0</v>
      </c>
      <c r="T35" s="34">
        <f t="shared" si="3"/>
        <v>0</v>
      </c>
      <c r="U35" s="35">
        <f t="shared" si="7"/>
        <v>0</v>
      </c>
      <c r="V35" s="33">
        <v>0</v>
      </c>
      <c r="W35" s="34">
        <v>0</v>
      </c>
      <c r="X35" s="137">
        <v>0.03715170278637771</v>
      </c>
      <c r="Y35" s="138">
        <v>0.033123028391167195</v>
      </c>
      <c r="Z35" s="139">
        <v>0.0440944881889763</v>
      </c>
    </row>
    <row r="36" spans="1:26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1</v>
      </c>
      <c r="F36" s="80">
        <v>0</v>
      </c>
      <c r="G36" s="81">
        <v>0</v>
      </c>
      <c r="H36" s="81">
        <v>0</v>
      </c>
      <c r="I36" s="79">
        <f t="shared" si="5"/>
        <v>1</v>
      </c>
      <c r="J36" s="87">
        <v>0</v>
      </c>
      <c r="K36" s="88">
        <v>1</v>
      </c>
      <c r="L36" s="86">
        <v>19</v>
      </c>
      <c r="M36" s="87">
        <v>13</v>
      </c>
      <c r="N36" s="147">
        <v>27</v>
      </c>
      <c r="O36" s="90">
        <f t="shared" si="6"/>
        <v>0</v>
      </c>
      <c r="P36" s="90">
        <f t="shared" si="0"/>
        <v>0</v>
      </c>
      <c r="Q36" s="90">
        <f t="shared" si="1"/>
        <v>0.3333333333333333</v>
      </c>
      <c r="R36" s="90">
        <f t="shared" si="2"/>
        <v>0</v>
      </c>
      <c r="S36" s="91">
        <f t="shared" si="2"/>
        <v>0</v>
      </c>
      <c r="T36" s="91">
        <f t="shared" si="3"/>
        <v>0</v>
      </c>
      <c r="U36" s="92">
        <f t="shared" si="7"/>
        <v>0.125</v>
      </c>
      <c r="V36" s="90">
        <v>0</v>
      </c>
      <c r="W36" s="91">
        <v>0.14285714285714285</v>
      </c>
      <c r="X36" s="148">
        <v>0.02996845425867508</v>
      </c>
      <c r="Y36" s="149">
        <v>0.020569620253164556</v>
      </c>
      <c r="Z36" s="150">
        <v>0.0427892234548336</v>
      </c>
    </row>
    <row r="37" spans="1:26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1">
        <v>0</v>
      </c>
      <c r="H37" s="81">
        <v>1</v>
      </c>
      <c r="I37" s="79">
        <f aca="true" t="shared" si="8" ref="I37:I56">SUM(C37:H37)</f>
        <v>1</v>
      </c>
      <c r="J37" s="80">
        <v>1</v>
      </c>
      <c r="K37" s="81">
        <v>0</v>
      </c>
      <c r="L37" s="79">
        <v>20</v>
      </c>
      <c r="M37" s="80">
        <v>8</v>
      </c>
      <c r="N37" s="136">
        <v>13</v>
      </c>
      <c r="O37" s="33">
        <f aca="true" t="shared" si="9" ref="O37:O58">C37</f>
        <v>0</v>
      </c>
      <c r="P37" s="33">
        <f aca="true" t="shared" si="10" ref="P37:P58">D37</f>
        <v>0</v>
      </c>
      <c r="Q37" s="33">
        <f aca="true" t="shared" si="11" ref="Q37:Q58">E37/3</f>
        <v>0</v>
      </c>
      <c r="R37" s="33">
        <f aca="true" t="shared" si="12" ref="R37:S58">F37</f>
        <v>0</v>
      </c>
      <c r="S37" s="34">
        <f t="shared" si="12"/>
        <v>0</v>
      </c>
      <c r="T37" s="34">
        <f aca="true" t="shared" si="13" ref="T37:T58">H37</f>
        <v>1</v>
      </c>
      <c r="U37" s="35">
        <f t="shared" si="7"/>
        <v>0.125</v>
      </c>
      <c r="V37" s="33">
        <v>0.14285714285714285</v>
      </c>
      <c r="W37" s="34">
        <v>0</v>
      </c>
      <c r="X37" s="137">
        <v>0.03110419906687403</v>
      </c>
      <c r="Y37" s="138">
        <v>0.01282051282051282</v>
      </c>
      <c r="Z37" s="139">
        <v>0.0208333333333333</v>
      </c>
    </row>
    <row r="38" spans="1:26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1</v>
      </c>
      <c r="F38" s="80">
        <v>0</v>
      </c>
      <c r="G38" s="81">
        <v>0</v>
      </c>
      <c r="H38" s="81">
        <v>0</v>
      </c>
      <c r="I38" s="79">
        <f t="shared" si="8"/>
        <v>1</v>
      </c>
      <c r="J38" s="80">
        <v>3</v>
      </c>
      <c r="K38" s="81">
        <v>1</v>
      </c>
      <c r="L38" s="79">
        <v>21</v>
      </c>
      <c r="M38" s="80">
        <v>20</v>
      </c>
      <c r="N38" s="136">
        <v>27</v>
      </c>
      <c r="O38" s="33">
        <f t="shared" si="9"/>
        <v>0</v>
      </c>
      <c r="P38" s="33">
        <f t="shared" si="10"/>
        <v>0</v>
      </c>
      <c r="Q38" s="33">
        <f t="shared" si="11"/>
        <v>0.3333333333333333</v>
      </c>
      <c r="R38" s="33">
        <f t="shared" si="12"/>
        <v>0</v>
      </c>
      <c r="S38" s="34">
        <f t="shared" si="12"/>
        <v>0</v>
      </c>
      <c r="T38" s="34">
        <f t="shared" si="13"/>
        <v>0</v>
      </c>
      <c r="U38" s="35">
        <f t="shared" si="7"/>
        <v>0.125</v>
      </c>
      <c r="V38" s="33">
        <v>0.42857142857142855</v>
      </c>
      <c r="W38" s="34">
        <v>0.14285714285714285</v>
      </c>
      <c r="X38" s="137">
        <v>0.032407407407407406</v>
      </c>
      <c r="Y38" s="138">
        <v>0.031446540880503145</v>
      </c>
      <c r="Z38" s="139">
        <v>0.0426540284360189</v>
      </c>
    </row>
    <row r="39" spans="1:26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4">
        <v>0</v>
      </c>
      <c r="H39" s="84">
        <v>0</v>
      </c>
      <c r="I39" s="82">
        <f t="shared" si="8"/>
        <v>0</v>
      </c>
      <c r="J39" s="83">
        <v>1</v>
      </c>
      <c r="K39" s="84">
        <v>0</v>
      </c>
      <c r="L39" s="82">
        <v>24</v>
      </c>
      <c r="M39" s="83">
        <v>15</v>
      </c>
      <c r="N39" s="141">
        <v>25</v>
      </c>
      <c r="O39" s="47">
        <f t="shared" si="9"/>
        <v>0</v>
      </c>
      <c r="P39" s="47">
        <f t="shared" si="10"/>
        <v>0</v>
      </c>
      <c r="Q39" s="47">
        <f t="shared" si="11"/>
        <v>0</v>
      </c>
      <c r="R39" s="47">
        <f t="shared" si="12"/>
        <v>0</v>
      </c>
      <c r="S39" s="48">
        <f t="shared" si="12"/>
        <v>0</v>
      </c>
      <c r="T39" s="48">
        <f t="shared" si="13"/>
        <v>0</v>
      </c>
      <c r="U39" s="49">
        <f t="shared" si="7"/>
        <v>0</v>
      </c>
      <c r="V39" s="47">
        <v>0.14285714285714285</v>
      </c>
      <c r="W39" s="48">
        <v>0</v>
      </c>
      <c r="X39" s="142">
        <v>0.03709428129829984</v>
      </c>
      <c r="Y39" s="138">
        <v>0.02358490566037736</v>
      </c>
      <c r="Z39" s="139">
        <v>0.0393081761006289</v>
      </c>
    </row>
    <row r="40" spans="1:26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8">
        <v>0</v>
      </c>
      <c r="H40" s="88">
        <v>0</v>
      </c>
      <c r="I40" s="86">
        <f t="shared" si="8"/>
        <v>0</v>
      </c>
      <c r="J40" s="87">
        <v>1</v>
      </c>
      <c r="K40" s="88">
        <v>0</v>
      </c>
      <c r="L40" s="86">
        <v>13</v>
      </c>
      <c r="M40" s="87">
        <v>16</v>
      </c>
      <c r="N40" s="147">
        <v>17</v>
      </c>
      <c r="O40" s="90">
        <f t="shared" si="9"/>
        <v>0</v>
      </c>
      <c r="P40" s="90">
        <f t="shared" si="10"/>
        <v>0</v>
      </c>
      <c r="Q40" s="90">
        <f t="shared" si="11"/>
        <v>0</v>
      </c>
      <c r="R40" s="90">
        <f t="shared" si="12"/>
        <v>0</v>
      </c>
      <c r="S40" s="91">
        <f t="shared" si="12"/>
        <v>0</v>
      </c>
      <c r="T40" s="91">
        <f t="shared" si="13"/>
        <v>0</v>
      </c>
      <c r="U40" s="92">
        <f t="shared" si="7"/>
        <v>0</v>
      </c>
      <c r="V40" s="90">
        <v>0.14285714285714285</v>
      </c>
      <c r="W40" s="91">
        <v>0</v>
      </c>
      <c r="X40" s="148">
        <v>0.02009273570324575</v>
      </c>
      <c r="Y40" s="149">
        <v>0.025157232704402517</v>
      </c>
      <c r="Z40" s="150">
        <v>0.026771653543307</v>
      </c>
    </row>
    <row r="41" spans="1:26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1">
        <v>0</v>
      </c>
      <c r="H41" s="81">
        <v>0</v>
      </c>
      <c r="I41" s="79">
        <f t="shared" si="8"/>
        <v>0</v>
      </c>
      <c r="J41" s="80">
        <v>3</v>
      </c>
      <c r="K41" s="81">
        <v>0</v>
      </c>
      <c r="L41" s="79">
        <v>7</v>
      </c>
      <c r="M41" s="80">
        <v>15</v>
      </c>
      <c r="N41" s="136">
        <v>13</v>
      </c>
      <c r="O41" s="33">
        <f t="shared" si="9"/>
        <v>0</v>
      </c>
      <c r="P41" s="33">
        <f t="shared" si="10"/>
        <v>0</v>
      </c>
      <c r="Q41" s="33">
        <f t="shared" si="11"/>
        <v>0</v>
      </c>
      <c r="R41" s="33">
        <f t="shared" si="12"/>
        <v>0</v>
      </c>
      <c r="S41" s="34">
        <f t="shared" si="12"/>
        <v>0</v>
      </c>
      <c r="T41" s="34">
        <f t="shared" si="13"/>
        <v>0</v>
      </c>
      <c r="U41" s="35">
        <f t="shared" si="7"/>
        <v>0</v>
      </c>
      <c r="V41" s="33">
        <v>0.42857142857142855</v>
      </c>
      <c r="W41" s="34">
        <v>0</v>
      </c>
      <c r="X41" s="137">
        <v>0.010852713178294573</v>
      </c>
      <c r="Y41" s="138">
        <v>0.023622047244094488</v>
      </c>
      <c r="Z41" s="139">
        <v>0.0205696202531645</v>
      </c>
    </row>
    <row r="42" spans="1:26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1">
        <v>0</v>
      </c>
      <c r="H42" s="81">
        <v>0</v>
      </c>
      <c r="I42" s="79">
        <f t="shared" si="8"/>
        <v>0</v>
      </c>
      <c r="J42" s="80">
        <v>17</v>
      </c>
      <c r="K42" s="81">
        <v>2</v>
      </c>
      <c r="L42" s="79">
        <v>8</v>
      </c>
      <c r="M42" s="80">
        <v>26</v>
      </c>
      <c r="N42" s="136">
        <v>24</v>
      </c>
      <c r="O42" s="33">
        <f t="shared" si="9"/>
        <v>0</v>
      </c>
      <c r="P42" s="33">
        <f t="shared" si="10"/>
        <v>0</v>
      </c>
      <c r="Q42" s="33">
        <f t="shared" si="11"/>
        <v>0</v>
      </c>
      <c r="R42" s="33">
        <f t="shared" si="12"/>
        <v>0</v>
      </c>
      <c r="S42" s="34">
        <f t="shared" si="12"/>
        <v>0</v>
      </c>
      <c r="T42" s="34">
        <f t="shared" si="13"/>
        <v>0</v>
      </c>
      <c r="U42" s="35">
        <f t="shared" si="7"/>
        <v>0</v>
      </c>
      <c r="V42" s="33">
        <v>2.4285714285714284</v>
      </c>
      <c r="W42" s="34">
        <v>0.2857142857142857</v>
      </c>
      <c r="X42" s="137">
        <v>0.01238390092879257</v>
      </c>
      <c r="Y42" s="138">
        <v>0.04100946372239748</v>
      </c>
      <c r="Z42" s="139">
        <v>0.0377952755905511</v>
      </c>
    </row>
    <row r="43" spans="1:26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1">
        <v>0</v>
      </c>
      <c r="H43" s="81">
        <v>0</v>
      </c>
      <c r="I43" s="79">
        <f t="shared" si="8"/>
        <v>0</v>
      </c>
      <c r="J43" s="80">
        <v>25</v>
      </c>
      <c r="K43" s="81">
        <v>0</v>
      </c>
      <c r="L43" s="79">
        <v>12</v>
      </c>
      <c r="M43" s="80">
        <v>31</v>
      </c>
      <c r="N43" s="136">
        <v>18</v>
      </c>
      <c r="O43" s="33">
        <f t="shared" si="9"/>
        <v>0</v>
      </c>
      <c r="P43" s="33">
        <f t="shared" si="10"/>
        <v>0</v>
      </c>
      <c r="Q43" s="33">
        <f t="shared" si="11"/>
        <v>0</v>
      </c>
      <c r="R43" s="33">
        <f t="shared" si="12"/>
        <v>0</v>
      </c>
      <c r="S43" s="34">
        <f t="shared" si="12"/>
        <v>0</v>
      </c>
      <c r="T43" s="34">
        <f t="shared" si="13"/>
        <v>0</v>
      </c>
      <c r="U43" s="35">
        <f t="shared" si="7"/>
        <v>0</v>
      </c>
      <c r="V43" s="33">
        <v>3.5714285714285716</v>
      </c>
      <c r="W43" s="34">
        <v>0</v>
      </c>
      <c r="X43" s="137">
        <v>0.018518518518518517</v>
      </c>
      <c r="Y43" s="138">
        <v>0.048818897637795275</v>
      </c>
      <c r="Z43" s="139">
        <v>0.0283464566929133</v>
      </c>
    </row>
    <row r="44" spans="1:26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4">
        <v>0</v>
      </c>
      <c r="H44" s="84">
        <v>0</v>
      </c>
      <c r="I44" s="82">
        <f t="shared" si="8"/>
        <v>0</v>
      </c>
      <c r="J44" s="83">
        <v>9</v>
      </c>
      <c r="K44" s="84">
        <v>0</v>
      </c>
      <c r="L44" s="82">
        <v>15</v>
      </c>
      <c r="M44" s="83">
        <v>24</v>
      </c>
      <c r="N44" s="141">
        <v>17</v>
      </c>
      <c r="O44" s="47">
        <f t="shared" si="9"/>
        <v>0</v>
      </c>
      <c r="P44" s="47">
        <f t="shared" si="10"/>
        <v>0</v>
      </c>
      <c r="Q44" s="47">
        <f t="shared" si="11"/>
        <v>0</v>
      </c>
      <c r="R44" s="47">
        <f t="shared" si="12"/>
        <v>0</v>
      </c>
      <c r="S44" s="48">
        <f t="shared" si="12"/>
        <v>0</v>
      </c>
      <c r="T44" s="48">
        <f t="shared" si="13"/>
        <v>0</v>
      </c>
      <c r="U44" s="49">
        <f t="shared" si="7"/>
        <v>0</v>
      </c>
      <c r="V44" s="47">
        <v>1.2857142857142858</v>
      </c>
      <c r="W44" s="48">
        <v>0</v>
      </c>
      <c r="X44" s="142">
        <v>0.023148148148148147</v>
      </c>
      <c r="Y44" s="143">
        <v>0.03773584905660377</v>
      </c>
      <c r="Z44" s="144">
        <v>0.0267295597484276</v>
      </c>
    </row>
    <row r="45" spans="1:26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1">
        <v>0</v>
      </c>
      <c r="H45" s="81">
        <v>0</v>
      </c>
      <c r="I45" s="79">
        <f t="shared" si="8"/>
        <v>0</v>
      </c>
      <c r="J45" s="80">
        <v>0</v>
      </c>
      <c r="K45" s="81">
        <v>0</v>
      </c>
      <c r="L45" s="79">
        <v>7</v>
      </c>
      <c r="M45" s="80">
        <v>10</v>
      </c>
      <c r="N45" s="136">
        <v>17</v>
      </c>
      <c r="O45" s="33">
        <f t="shared" si="9"/>
        <v>0</v>
      </c>
      <c r="P45" s="33">
        <f t="shared" si="10"/>
        <v>0</v>
      </c>
      <c r="Q45" s="33">
        <f t="shared" si="11"/>
        <v>0</v>
      </c>
      <c r="R45" s="33">
        <f t="shared" si="12"/>
        <v>0</v>
      </c>
      <c r="S45" s="34">
        <f t="shared" si="12"/>
        <v>0</v>
      </c>
      <c r="T45" s="34">
        <f t="shared" si="13"/>
        <v>0</v>
      </c>
      <c r="U45" s="35">
        <f t="shared" si="7"/>
        <v>0</v>
      </c>
      <c r="V45" s="33">
        <v>0</v>
      </c>
      <c r="W45" s="34">
        <v>0</v>
      </c>
      <c r="X45" s="137">
        <v>0.010802469135802469</v>
      </c>
      <c r="Y45" s="138">
        <v>0.015748031496062992</v>
      </c>
      <c r="Z45" s="139">
        <v>0.0267295597484276</v>
      </c>
    </row>
    <row r="46" spans="1:26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1">
        <v>0</v>
      </c>
      <c r="H46" s="81">
        <v>0</v>
      </c>
      <c r="I46" s="79">
        <f t="shared" si="8"/>
        <v>0</v>
      </c>
      <c r="J46" s="80">
        <v>0</v>
      </c>
      <c r="K46" s="81">
        <v>0</v>
      </c>
      <c r="L46" s="79">
        <v>11</v>
      </c>
      <c r="M46" s="80">
        <v>9</v>
      </c>
      <c r="N46" s="136">
        <v>5</v>
      </c>
      <c r="O46" s="33">
        <f t="shared" si="9"/>
        <v>0</v>
      </c>
      <c r="P46" s="33">
        <f t="shared" si="10"/>
        <v>0</v>
      </c>
      <c r="Q46" s="33">
        <f t="shared" si="11"/>
        <v>0</v>
      </c>
      <c r="R46" s="33">
        <f t="shared" si="12"/>
        <v>0</v>
      </c>
      <c r="S46" s="34">
        <f t="shared" si="12"/>
        <v>0</v>
      </c>
      <c r="T46" s="34">
        <f t="shared" si="13"/>
        <v>0</v>
      </c>
      <c r="U46" s="35">
        <f t="shared" si="7"/>
        <v>0</v>
      </c>
      <c r="V46" s="33">
        <v>0</v>
      </c>
      <c r="W46" s="34">
        <v>0</v>
      </c>
      <c r="X46" s="137">
        <v>0.017001545595054096</v>
      </c>
      <c r="Y46" s="138">
        <v>0.014106583072100314</v>
      </c>
      <c r="Z46" s="139">
        <v>0.00784929356357927</v>
      </c>
    </row>
    <row r="47" spans="1:26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1</v>
      </c>
      <c r="F47" s="80">
        <v>0</v>
      </c>
      <c r="G47" s="81">
        <v>0</v>
      </c>
      <c r="H47" s="81">
        <v>0</v>
      </c>
      <c r="I47" s="79">
        <f t="shared" si="8"/>
        <v>1</v>
      </c>
      <c r="J47" s="80">
        <v>0</v>
      </c>
      <c r="K47" s="81">
        <v>0</v>
      </c>
      <c r="L47" s="79">
        <v>12</v>
      </c>
      <c r="M47" s="80">
        <v>10</v>
      </c>
      <c r="N47" s="136">
        <v>13</v>
      </c>
      <c r="O47" s="33">
        <f t="shared" si="9"/>
        <v>0</v>
      </c>
      <c r="P47" s="33">
        <f t="shared" si="10"/>
        <v>0</v>
      </c>
      <c r="Q47" s="33">
        <f t="shared" si="11"/>
        <v>0.3333333333333333</v>
      </c>
      <c r="R47" s="33">
        <f t="shared" si="12"/>
        <v>0</v>
      </c>
      <c r="S47" s="34">
        <f t="shared" si="12"/>
        <v>0</v>
      </c>
      <c r="T47" s="34">
        <f t="shared" si="13"/>
        <v>0</v>
      </c>
      <c r="U47" s="35">
        <f t="shared" si="7"/>
        <v>0.125</v>
      </c>
      <c r="V47" s="33">
        <v>0</v>
      </c>
      <c r="W47" s="34">
        <v>0</v>
      </c>
      <c r="X47" s="137">
        <v>0.018433179723502304</v>
      </c>
      <c r="Y47" s="138">
        <v>0.015698587127158554</v>
      </c>
      <c r="Z47" s="139">
        <v>0.020440251572327</v>
      </c>
    </row>
    <row r="48" spans="1:26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4">
        <v>0</v>
      </c>
      <c r="H48" s="84">
        <v>0</v>
      </c>
      <c r="I48" s="82">
        <f t="shared" si="8"/>
        <v>0</v>
      </c>
      <c r="J48" s="83">
        <v>0</v>
      </c>
      <c r="K48" s="84">
        <v>0</v>
      </c>
      <c r="L48" s="82">
        <v>18</v>
      </c>
      <c r="M48" s="83">
        <v>6</v>
      </c>
      <c r="N48" s="141">
        <v>14</v>
      </c>
      <c r="O48" s="47">
        <f t="shared" si="9"/>
        <v>0</v>
      </c>
      <c r="P48" s="47">
        <f t="shared" si="10"/>
        <v>0</v>
      </c>
      <c r="Q48" s="47">
        <f t="shared" si="11"/>
        <v>0</v>
      </c>
      <c r="R48" s="47">
        <f t="shared" si="12"/>
        <v>0</v>
      </c>
      <c r="S48" s="48">
        <f t="shared" si="12"/>
        <v>0</v>
      </c>
      <c r="T48" s="48">
        <f t="shared" si="13"/>
        <v>0</v>
      </c>
      <c r="U48" s="49">
        <f t="shared" si="7"/>
        <v>0</v>
      </c>
      <c r="V48" s="47">
        <v>0</v>
      </c>
      <c r="W48" s="48">
        <v>0</v>
      </c>
      <c r="X48" s="142">
        <v>0.027777777777777776</v>
      </c>
      <c r="Y48" s="138">
        <v>0.009404388714733543</v>
      </c>
      <c r="Z48" s="139">
        <v>0.0220820189274448</v>
      </c>
    </row>
    <row r="49" spans="1:26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8">
        <v>0</v>
      </c>
      <c r="H49" s="88">
        <v>0</v>
      </c>
      <c r="I49" s="86">
        <f t="shared" si="8"/>
        <v>0</v>
      </c>
      <c r="J49" s="87">
        <v>0</v>
      </c>
      <c r="K49" s="88">
        <v>1</v>
      </c>
      <c r="L49" s="86">
        <v>10</v>
      </c>
      <c r="M49" s="87">
        <v>5</v>
      </c>
      <c r="N49" s="147">
        <v>18</v>
      </c>
      <c r="O49" s="90">
        <f t="shared" si="9"/>
        <v>0</v>
      </c>
      <c r="P49" s="90">
        <f t="shared" si="10"/>
        <v>0</v>
      </c>
      <c r="Q49" s="90">
        <f t="shared" si="11"/>
        <v>0</v>
      </c>
      <c r="R49" s="90">
        <f t="shared" si="12"/>
        <v>0</v>
      </c>
      <c r="S49" s="91">
        <f t="shared" si="12"/>
        <v>0</v>
      </c>
      <c r="T49" s="91">
        <f t="shared" si="13"/>
        <v>0</v>
      </c>
      <c r="U49" s="92">
        <f t="shared" si="7"/>
        <v>0</v>
      </c>
      <c r="V49" s="90">
        <v>0</v>
      </c>
      <c r="W49" s="91">
        <v>0.14285714285714285</v>
      </c>
      <c r="X49" s="148">
        <v>0.015455950540958269</v>
      </c>
      <c r="Y49" s="149">
        <v>0.007849293563579277</v>
      </c>
      <c r="Z49" s="150">
        <v>0.0283018867924528</v>
      </c>
    </row>
    <row r="50" spans="1:26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1">
        <v>0</v>
      </c>
      <c r="H50" s="81">
        <v>0</v>
      </c>
      <c r="I50" s="79">
        <f t="shared" si="8"/>
        <v>0</v>
      </c>
      <c r="J50" s="80">
        <v>0</v>
      </c>
      <c r="K50" s="81">
        <v>0</v>
      </c>
      <c r="L50" s="79">
        <v>7</v>
      </c>
      <c r="M50" s="80">
        <v>9</v>
      </c>
      <c r="N50" s="136">
        <v>15</v>
      </c>
      <c r="O50" s="33">
        <f t="shared" si="9"/>
        <v>0</v>
      </c>
      <c r="P50" s="33">
        <f t="shared" si="10"/>
        <v>0</v>
      </c>
      <c r="Q50" s="33">
        <f t="shared" si="11"/>
        <v>0</v>
      </c>
      <c r="R50" s="33">
        <f t="shared" si="12"/>
        <v>0</v>
      </c>
      <c r="S50" s="34">
        <f t="shared" si="12"/>
        <v>0</v>
      </c>
      <c r="T50" s="34">
        <f t="shared" si="13"/>
        <v>0</v>
      </c>
      <c r="U50" s="35">
        <f t="shared" si="7"/>
        <v>0</v>
      </c>
      <c r="V50" s="33">
        <v>0</v>
      </c>
      <c r="W50" s="34">
        <v>0</v>
      </c>
      <c r="X50" s="137">
        <v>0.010869565217391304</v>
      </c>
      <c r="Y50" s="138">
        <v>0.014106583072100314</v>
      </c>
      <c r="Z50" s="139">
        <v>0.0235849056603773</v>
      </c>
    </row>
    <row r="51" spans="1:26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1">
        <v>0</v>
      </c>
      <c r="H51" s="81">
        <v>0</v>
      </c>
      <c r="I51" s="79">
        <f t="shared" si="8"/>
        <v>0</v>
      </c>
      <c r="J51" s="80">
        <v>0</v>
      </c>
      <c r="K51" s="81">
        <v>0</v>
      </c>
      <c r="L51" s="79">
        <v>10</v>
      </c>
      <c r="M51" s="80">
        <v>9</v>
      </c>
      <c r="N51" s="136">
        <v>14</v>
      </c>
      <c r="O51" s="33">
        <f t="shared" si="9"/>
        <v>0</v>
      </c>
      <c r="P51" s="33">
        <f t="shared" si="10"/>
        <v>0</v>
      </c>
      <c r="Q51" s="33">
        <f t="shared" si="11"/>
        <v>0</v>
      </c>
      <c r="R51" s="33">
        <f t="shared" si="12"/>
        <v>0</v>
      </c>
      <c r="S51" s="34">
        <f t="shared" si="12"/>
        <v>0</v>
      </c>
      <c r="T51" s="34">
        <f t="shared" si="13"/>
        <v>0</v>
      </c>
      <c r="U51" s="35">
        <f t="shared" si="7"/>
        <v>0</v>
      </c>
      <c r="V51" s="33">
        <v>0</v>
      </c>
      <c r="W51" s="34">
        <v>0</v>
      </c>
      <c r="X51" s="137">
        <v>0.015455950540958269</v>
      </c>
      <c r="Y51" s="138">
        <v>0.0141287284144427</v>
      </c>
      <c r="Z51" s="139">
        <v>0.0220472440944881</v>
      </c>
    </row>
    <row r="52" spans="1:26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0</v>
      </c>
      <c r="G52" s="84">
        <v>0</v>
      </c>
      <c r="H52" s="84">
        <v>0</v>
      </c>
      <c r="I52" s="82">
        <f t="shared" si="8"/>
        <v>0</v>
      </c>
      <c r="J52" s="83">
        <v>0</v>
      </c>
      <c r="K52" s="84">
        <v>0</v>
      </c>
      <c r="L52" s="82">
        <v>14</v>
      </c>
      <c r="M52" s="83">
        <v>16</v>
      </c>
      <c r="N52" s="141">
        <v>17</v>
      </c>
      <c r="O52" s="47">
        <f t="shared" si="9"/>
        <v>0</v>
      </c>
      <c r="P52" s="47">
        <f t="shared" si="10"/>
        <v>0</v>
      </c>
      <c r="Q52" s="47">
        <f t="shared" si="11"/>
        <v>0</v>
      </c>
      <c r="R52" s="47">
        <f t="shared" si="12"/>
        <v>0</v>
      </c>
      <c r="S52" s="48">
        <f t="shared" si="12"/>
        <v>0</v>
      </c>
      <c r="T52" s="48">
        <f t="shared" si="13"/>
        <v>0</v>
      </c>
      <c r="U52" s="49">
        <f t="shared" si="7"/>
        <v>0</v>
      </c>
      <c r="V52" s="47">
        <v>0</v>
      </c>
      <c r="W52" s="48">
        <v>0</v>
      </c>
      <c r="X52" s="142">
        <v>0.021638330757341576</v>
      </c>
      <c r="Y52" s="143">
        <v>0.025157232704402517</v>
      </c>
      <c r="Z52" s="144">
        <v>0.026771653543307</v>
      </c>
    </row>
    <row r="53" spans="1:26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0</v>
      </c>
      <c r="G53" s="88">
        <v>0</v>
      </c>
      <c r="H53" s="88">
        <v>0</v>
      </c>
      <c r="I53" s="86">
        <f t="shared" si="8"/>
        <v>0</v>
      </c>
      <c r="J53" s="87">
        <v>0</v>
      </c>
      <c r="K53" s="88">
        <v>0</v>
      </c>
      <c r="L53" s="86">
        <v>8</v>
      </c>
      <c r="M53" s="87">
        <v>7</v>
      </c>
      <c r="N53" s="147">
        <v>17</v>
      </c>
      <c r="O53" s="90">
        <f t="shared" si="9"/>
        <v>0</v>
      </c>
      <c r="P53" s="90">
        <f t="shared" si="10"/>
        <v>0</v>
      </c>
      <c r="Q53" s="90">
        <f t="shared" si="11"/>
        <v>0</v>
      </c>
      <c r="R53" s="90">
        <f t="shared" si="12"/>
        <v>0</v>
      </c>
      <c r="S53" s="91">
        <f t="shared" si="12"/>
        <v>0</v>
      </c>
      <c r="T53" s="91">
        <f t="shared" si="13"/>
        <v>0</v>
      </c>
      <c r="U53" s="92">
        <f t="shared" si="7"/>
        <v>0</v>
      </c>
      <c r="V53" s="90">
        <v>0</v>
      </c>
      <c r="W53" s="91">
        <v>0</v>
      </c>
      <c r="X53" s="148">
        <v>0.012345679012345678</v>
      </c>
      <c r="Y53" s="138">
        <v>0.01098901098901099</v>
      </c>
      <c r="Z53" s="139">
        <v>0.0267295597484276</v>
      </c>
    </row>
    <row r="54" spans="1:26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1">
        <v>0</v>
      </c>
      <c r="H54" s="81">
        <v>0</v>
      </c>
      <c r="I54" s="79">
        <f t="shared" si="8"/>
        <v>0</v>
      </c>
      <c r="J54" s="80">
        <v>0</v>
      </c>
      <c r="K54" s="81">
        <v>0</v>
      </c>
      <c r="L54" s="79">
        <v>9</v>
      </c>
      <c r="M54" s="80">
        <v>10</v>
      </c>
      <c r="N54" s="136">
        <v>12</v>
      </c>
      <c r="O54" s="33">
        <f t="shared" si="9"/>
        <v>0</v>
      </c>
      <c r="P54" s="33">
        <f t="shared" si="10"/>
        <v>0</v>
      </c>
      <c r="Q54" s="33">
        <f t="shared" si="11"/>
        <v>0</v>
      </c>
      <c r="R54" s="33">
        <f t="shared" si="12"/>
        <v>0</v>
      </c>
      <c r="S54" s="34">
        <f t="shared" si="12"/>
        <v>0</v>
      </c>
      <c r="T54" s="34">
        <f t="shared" si="13"/>
        <v>0</v>
      </c>
      <c r="U54" s="35">
        <f t="shared" si="7"/>
        <v>0</v>
      </c>
      <c r="V54" s="33">
        <v>0</v>
      </c>
      <c r="W54" s="34">
        <v>0</v>
      </c>
      <c r="X54" s="137">
        <v>0.01393188854489164</v>
      </c>
      <c r="Y54" s="138">
        <v>0.01567398119122257</v>
      </c>
      <c r="Z54" s="139">
        <v>0.0188679245283018</v>
      </c>
    </row>
    <row r="55" spans="1:26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1">
        <v>0</v>
      </c>
      <c r="H55" s="81">
        <v>0</v>
      </c>
      <c r="I55" s="79">
        <f t="shared" si="8"/>
        <v>0</v>
      </c>
      <c r="J55" s="80">
        <v>0</v>
      </c>
      <c r="K55" s="81">
        <v>1</v>
      </c>
      <c r="L55" s="79">
        <v>13</v>
      </c>
      <c r="M55" s="80">
        <v>12</v>
      </c>
      <c r="N55" s="136">
        <v>17</v>
      </c>
      <c r="O55" s="33">
        <f t="shared" si="9"/>
        <v>0</v>
      </c>
      <c r="P55" s="33">
        <f t="shared" si="10"/>
        <v>0</v>
      </c>
      <c r="Q55" s="33">
        <f t="shared" si="11"/>
        <v>0</v>
      </c>
      <c r="R55" s="33">
        <f t="shared" si="12"/>
        <v>0</v>
      </c>
      <c r="S55" s="34">
        <f t="shared" si="12"/>
        <v>0</v>
      </c>
      <c r="T55" s="34">
        <f t="shared" si="13"/>
        <v>0</v>
      </c>
      <c r="U55" s="35">
        <f t="shared" si="7"/>
        <v>0</v>
      </c>
      <c r="V55" s="33">
        <v>0</v>
      </c>
      <c r="W55" s="34">
        <v>0.14285714285714285</v>
      </c>
      <c r="X55" s="137">
        <v>0.020123839009287926</v>
      </c>
      <c r="Y55" s="138">
        <v>0.018779342723004695</v>
      </c>
      <c r="Z55" s="139">
        <v>0.0267295597484276</v>
      </c>
    </row>
    <row r="56" spans="1:26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2</v>
      </c>
      <c r="F56" s="80">
        <v>0</v>
      </c>
      <c r="G56" s="81">
        <v>0</v>
      </c>
      <c r="H56" s="81">
        <v>0</v>
      </c>
      <c r="I56" s="79">
        <f t="shared" si="8"/>
        <v>2</v>
      </c>
      <c r="J56" s="80">
        <v>0</v>
      </c>
      <c r="K56" s="81">
        <v>0</v>
      </c>
      <c r="L56" s="79">
        <v>11</v>
      </c>
      <c r="M56" s="80">
        <v>18</v>
      </c>
      <c r="N56" s="136">
        <v>17</v>
      </c>
      <c r="O56" s="33">
        <f t="shared" si="9"/>
        <v>0</v>
      </c>
      <c r="P56" s="33">
        <f t="shared" si="10"/>
        <v>0</v>
      </c>
      <c r="Q56" s="33">
        <f t="shared" si="11"/>
        <v>0.6666666666666666</v>
      </c>
      <c r="R56" s="33">
        <f t="shared" si="12"/>
        <v>0</v>
      </c>
      <c r="S56" s="34">
        <f t="shared" si="12"/>
        <v>0</v>
      </c>
      <c r="T56" s="34">
        <f t="shared" si="13"/>
        <v>0</v>
      </c>
      <c r="U56" s="35">
        <f t="shared" si="7"/>
        <v>0.25</v>
      </c>
      <c r="V56" s="33">
        <v>0</v>
      </c>
      <c r="W56" s="34">
        <v>0</v>
      </c>
      <c r="X56" s="137">
        <v>0.0171875</v>
      </c>
      <c r="Y56" s="138">
        <v>0.0282574568288854</v>
      </c>
      <c r="Z56" s="139">
        <v>0.0266040688575899</v>
      </c>
    </row>
    <row r="57" spans="1:26" s="151" customFormat="1" ht="13.5" customHeight="1">
      <c r="A57" s="319"/>
      <c r="B57" s="222">
        <v>53</v>
      </c>
      <c r="C57" s="255"/>
      <c r="D57" s="256"/>
      <c r="E57" s="256"/>
      <c r="F57" s="256"/>
      <c r="G57" s="257"/>
      <c r="H57" s="257"/>
      <c r="I57" s="255"/>
      <c r="J57" s="226">
        <v>0</v>
      </c>
      <c r="K57" s="236"/>
      <c r="L57" s="255"/>
      <c r="M57" s="262">
        <v>9</v>
      </c>
      <c r="N57" s="263"/>
      <c r="O57" s="264">
        <f t="shared" si="9"/>
        <v>0</v>
      </c>
      <c r="P57" s="265">
        <f t="shared" si="10"/>
        <v>0</v>
      </c>
      <c r="Q57" s="265">
        <f t="shared" si="11"/>
        <v>0</v>
      </c>
      <c r="R57" s="265">
        <f t="shared" si="12"/>
        <v>0</v>
      </c>
      <c r="S57" s="266"/>
      <c r="T57" s="266">
        <f t="shared" si="13"/>
        <v>0</v>
      </c>
      <c r="U57" s="260">
        <f>I57/7</f>
        <v>0</v>
      </c>
      <c r="V57" s="226">
        <v>0</v>
      </c>
      <c r="W57" s="236"/>
      <c r="X57" s="261"/>
      <c r="Y57" s="138">
        <v>0.014263074484944533</v>
      </c>
      <c r="Z57" s="251"/>
    </row>
    <row r="58" spans="1:26" s="151" customFormat="1" ht="15.75" customHeight="1">
      <c r="A58" s="323" t="s">
        <v>61</v>
      </c>
      <c r="B58" s="324"/>
      <c r="C58" s="93">
        <f>SUM(C5:C57)</f>
        <v>0</v>
      </c>
      <c r="D58" s="94">
        <f>SUM(D5:D57)</f>
        <v>0</v>
      </c>
      <c r="E58" s="94">
        <f>SUM(E5:E57)</f>
        <v>8</v>
      </c>
      <c r="F58" s="94">
        <f>SUM(F5:F57)</f>
        <v>1</v>
      </c>
      <c r="G58" s="95"/>
      <c r="H58" s="95">
        <f>SUM(H5:H57)</f>
        <v>3</v>
      </c>
      <c r="I58" s="93">
        <f>SUM(C58:H58)</f>
        <v>12</v>
      </c>
      <c r="J58" s="94">
        <v>68</v>
      </c>
      <c r="K58" s="95">
        <v>22</v>
      </c>
      <c r="L58" s="93">
        <f>SUM(L5:L56)</f>
        <v>728</v>
      </c>
      <c r="M58" s="94">
        <v>759</v>
      </c>
      <c r="N58" s="152">
        <v>1019</v>
      </c>
      <c r="O58" s="100">
        <f t="shared" si="9"/>
        <v>0</v>
      </c>
      <c r="P58" s="100">
        <f t="shared" si="10"/>
        <v>0</v>
      </c>
      <c r="Q58" s="100">
        <f t="shared" si="11"/>
        <v>2.6666666666666665</v>
      </c>
      <c r="R58" s="100">
        <f t="shared" si="12"/>
        <v>1</v>
      </c>
      <c r="S58" s="101">
        <f>G58</f>
        <v>0</v>
      </c>
      <c r="T58" s="101">
        <f t="shared" si="13"/>
        <v>3</v>
      </c>
      <c r="U58" s="102">
        <f>(SUM(I5:I17)/7)+(SUM(I18:I56)/8)</f>
        <v>1.5714285714285714</v>
      </c>
      <c r="V58" s="100">
        <v>9.714285714285714</v>
      </c>
      <c r="W58" s="101">
        <v>3.142857142857143</v>
      </c>
      <c r="X58" s="102">
        <f>SUM(X5:X56)</f>
        <v>1.1290101450276764</v>
      </c>
      <c r="Y58" s="100">
        <v>1.19414591695541</v>
      </c>
      <c r="Z58" s="153">
        <v>1.60725552050473</v>
      </c>
    </row>
    <row r="59" spans="2:26" s="120" customFormat="1" ht="13.5" customHeight="1"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284" t="s">
        <v>118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6"/>
    </row>
    <row r="60" ht="12">
      <c r="M60" s="284" t="s">
        <v>116</v>
      </c>
    </row>
  </sheetData>
  <mergeCells count="21">
    <mergeCell ref="O2:Z2"/>
    <mergeCell ref="C2:N2"/>
    <mergeCell ref="C3:H3"/>
    <mergeCell ref="I3:K3"/>
    <mergeCell ref="O3:T3"/>
    <mergeCell ref="U3:W3"/>
    <mergeCell ref="L3:N3"/>
    <mergeCell ref="A5:A9"/>
    <mergeCell ref="A45:A48"/>
    <mergeCell ref="A49:A52"/>
    <mergeCell ref="X3:Z3"/>
    <mergeCell ref="A14:A17"/>
    <mergeCell ref="A18:A22"/>
    <mergeCell ref="A23:A26"/>
    <mergeCell ref="A10:A13"/>
    <mergeCell ref="A40:A44"/>
    <mergeCell ref="A58:B58"/>
    <mergeCell ref="A27:A30"/>
    <mergeCell ref="A31:A35"/>
    <mergeCell ref="A36:A39"/>
    <mergeCell ref="A53:A57"/>
  </mergeCells>
  <printOptions/>
  <pageMargins left="1.4173228346456694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Z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8" width="6.625" style="3" customWidth="1"/>
    <col min="9" max="11" width="6.875" style="3" customWidth="1"/>
    <col min="12" max="14" width="7.875" style="3" customWidth="1"/>
    <col min="15" max="26" width="6.875" style="3" customWidth="1"/>
    <col min="27" max="16384" width="9.00390625" style="1" customWidth="1"/>
  </cols>
  <sheetData>
    <row r="1" spans="1:25" s="5" customFormat="1" ht="24.75" customHeight="1">
      <c r="A1" s="107" t="s">
        <v>76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10" customFormat="1" ht="18" customHeight="1">
      <c r="A2" s="108"/>
      <c r="B2" s="121"/>
      <c r="C2" s="296" t="s">
        <v>108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325" t="s">
        <v>109</v>
      </c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5"/>
    </row>
    <row r="3" spans="1:26" s="110" customFormat="1" ht="18" customHeight="1">
      <c r="A3" s="111"/>
      <c r="B3" s="122"/>
      <c r="C3" s="298" t="s">
        <v>110</v>
      </c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303" t="s">
        <v>111</v>
      </c>
      <c r="P3" s="303"/>
      <c r="Q3" s="303"/>
      <c r="R3" s="303"/>
      <c r="S3" s="303"/>
      <c r="T3" s="303"/>
      <c r="U3" s="302" t="s">
        <v>58</v>
      </c>
      <c r="V3" s="303"/>
      <c r="W3" s="303"/>
      <c r="X3" s="307" t="s">
        <v>59</v>
      </c>
      <c r="Y3" s="308"/>
      <c r="Z3" s="309"/>
    </row>
    <row r="4" spans="1:26" s="119" customFormat="1" ht="69.75" customHeight="1">
      <c r="A4" s="123" t="s">
        <v>54</v>
      </c>
      <c r="B4" s="157" t="s">
        <v>55</v>
      </c>
      <c r="C4" s="285" t="s">
        <v>101</v>
      </c>
      <c r="D4" s="126" t="s">
        <v>102</v>
      </c>
      <c r="E4" s="126" t="s">
        <v>52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26" t="s">
        <v>101</v>
      </c>
      <c r="P4" s="126" t="s">
        <v>102</v>
      </c>
      <c r="Q4" s="126" t="s">
        <v>52</v>
      </c>
      <c r="R4" s="126" t="s">
        <v>103</v>
      </c>
      <c r="S4" s="127" t="s">
        <v>104</v>
      </c>
      <c r="T4" s="127" t="s">
        <v>105</v>
      </c>
      <c r="U4" s="113">
        <v>2005</v>
      </c>
      <c r="V4" s="114">
        <v>2004</v>
      </c>
      <c r="W4" s="115">
        <v>2003</v>
      </c>
      <c r="X4" s="113">
        <v>2005</v>
      </c>
      <c r="Y4" s="114">
        <v>2004</v>
      </c>
      <c r="Z4" s="129">
        <v>2003</v>
      </c>
    </row>
    <row r="5" spans="1:26" s="120" customFormat="1" ht="13.5" customHeight="1">
      <c r="A5" s="322">
        <v>1</v>
      </c>
      <c r="B5" s="130" t="s">
        <v>0</v>
      </c>
      <c r="C5" s="12">
        <v>2</v>
      </c>
      <c r="D5" s="13">
        <v>5</v>
      </c>
      <c r="E5" s="13">
        <v>2</v>
      </c>
      <c r="F5" s="13">
        <v>0</v>
      </c>
      <c r="G5" s="230"/>
      <c r="H5" s="14">
        <v>0</v>
      </c>
      <c r="I5" s="12">
        <f aca="true" t="shared" si="0" ref="I5:I36">SUM(C5:H5)</f>
        <v>9</v>
      </c>
      <c r="J5" s="13">
        <v>2</v>
      </c>
      <c r="K5" s="14">
        <v>4</v>
      </c>
      <c r="L5" s="75">
        <v>451</v>
      </c>
      <c r="M5" s="76">
        <v>173</v>
      </c>
      <c r="N5" s="131">
        <v>208</v>
      </c>
      <c r="O5" s="19">
        <f aca="true" t="shared" si="1" ref="O5:O36">C5</f>
        <v>2</v>
      </c>
      <c r="P5" s="19">
        <f aca="true" t="shared" si="2" ref="P5:P36">D5</f>
        <v>5</v>
      </c>
      <c r="Q5" s="19">
        <f aca="true" t="shared" si="3" ref="Q5:Q36">E5/3</f>
        <v>0.6666666666666666</v>
      </c>
      <c r="R5" s="19">
        <f aca="true" t="shared" si="4" ref="R5:R36">F5</f>
        <v>0</v>
      </c>
      <c r="S5" s="243"/>
      <c r="T5" s="20">
        <f aca="true" t="shared" si="5" ref="T5:T36">H5</f>
        <v>0</v>
      </c>
      <c r="U5" s="21">
        <f aca="true" t="shared" si="6" ref="U5:U17">I5/7</f>
        <v>1.2857142857142858</v>
      </c>
      <c r="V5" s="19">
        <v>0.2857142857142857</v>
      </c>
      <c r="W5" s="20">
        <v>0.5714285714285714</v>
      </c>
      <c r="X5" s="132">
        <v>0.7024922118380063</v>
      </c>
      <c r="Y5" s="133">
        <v>0.28038897893030795</v>
      </c>
      <c r="Z5" s="134">
        <v>0.340425531914894</v>
      </c>
    </row>
    <row r="6" spans="1:26" s="120" customFormat="1" ht="13.5" customHeight="1">
      <c r="A6" s="317"/>
      <c r="B6" s="135" t="s">
        <v>1</v>
      </c>
      <c r="C6" s="26">
        <v>1</v>
      </c>
      <c r="D6" s="27">
        <v>4</v>
      </c>
      <c r="E6" s="27">
        <v>2</v>
      </c>
      <c r="F6" s="27">
        <v>0</v>
      </c>
      <c r="G6" s="231"/>
      <c r="H6" s="28">
        <v>0</v>
      </c>
      <c r="I6" s="26">
        <f t="shared" si="0"/>
        <v>7</v>
      </c>
      <c r="J6" s="27">
        <v>24</v>
      </c>
      <c r="K6" s="28">
        <v>21</v>
      </c>
      <c r="L6" s="79">
        <v>442</v>
      </c>
      <c r="M6" s="80">
        <v>762</v>
      </c>
      <c r="N6" s="136">
        <v>746</v>
      </c>
      <c r="O6" s="33">
        <f t="shared" si="1"/>
        <v>1</v>
      </c>
      <c r="P6" s="33">
        <f t="shared" si="2"/>
        <v>4</v>
      </c>
      <c r="Q6" s="33">
        <f t="shared" si="3"/>
        <v>0.6666666666666666</v>
      </c>
      <c r="R6" s="33">
        <f t="shared" si="4"/>
        <v>0</v>
      </c>
      <c r="S6" s="244"/>
      <c r="T6" s="34">
        <f t="shared" si="5"/>
        <v>0</v>
      </c>
      <c r="U6" s="35">
        <f t="shared" si="6"/>
        <v>1</v>
      </c>
      <c r="V6" s="33">
        <v>3.4285714285714284</v>
      </c>
      <c r="W6" s="34">
        <v>3</v>
      </c>
      <c r="X6" s="137">
        <v>0.6831530139103554</v>
      </c>
      <c r="Y6" s="138">
        <v>1.2056962025316456</v>
      </c>
      <c r="Z6" s="139">
        <v>1.17851500789889</v>
      </c>
    </row>
    <row r="7" spans="1:26" s="120" customFormat="1" ht="13.5" customHeight="1">
      <c r="A7" s="317"/>
      <c r="B7" s="135" t="s">
        <v>2</v>
      </c>
      <c r="C7" s="26">
        <v>0</v>
      </c>
      <c r="D7" s="27">
        <v>3</v>
      </c>
      <c r="E7" s="27">
        <v>3</v>
      </c>
      <c r="F7" s="27">
        <v>0</v>
      </c>
      <c r="G7" s="231"/>
      <c r="H7" s="28">
        <v>0</v>
      </c>
      <c r="I7" s="26">
        <f t="shared" si="0"/>
        <v>6</v>
      </c>
      <c r="J7" s="27">
        <v>12</v>
      </c>
      <c r="K7" s="28">
        <v>15</v>
      </c>
      <c r="L7" s="79">
        <v>395</v>
      </c>
      <c r="M7" s="80">
        <v>510</v>
      </c>
      <c r="N7" s="136">
        <v>499</v>
      </c>
      <c r="O7" s="33">
        <f t="shared" si="1"/>
        <v>0</v>
      </c>
      <c r="P7" s="33">
        <f t="shared" si="2"/>
        <v>3</v>
      </c>
      <c r="Q7" s="33">
        <f t="shared" si="3"/>
        <v>1</v>
      </c>
      <c r="R7" s="33">
        <f t="shared" si="4"/>
        <v>0</v>
      </c>
      <c r="S7" s="244"/>
      <c r="T7" s="34">
        <f t="shared" si="5"/>
        <v>0</v>
      </c>
      <c r="U7" s="35">
        <f t="shared" si="6"/>
        <v>0.8571428571428571</v>
      </c>
      <c r="V7" s="33">
        <v>1.7142857142857142</v>
      </c>
      <c r="W7" s="34">
        <v>2.142857142857143</v>
      </c>
      <c r="X7" s="137">
        <v>0.6152647975077882</v>
      </c>
      <c r="Y7" s="138">
        <v>0.8018867924528302</v>
      </c>
      <c r="Z7" s="139">
        <v>0.788309636650869</v>
      </c>
    </row>
    <row r="8" spans="1:26" s="120" customFormat="1" ht="13.5" customHeight="1">
      <c r="A8" s="317"/>
      <c r="B8" s="135" t="s">
        <v>3</v>
      </c>
      <c r="C8" s="26">
        <v>1</v>
      </c>
      <c r="D8" s="27">
        <v>1</v>
      </c>
      <c r="E8" s="27">
        <v>5</v>
      </c>
      <c r="F8" s="27">
        <v>1</v>
      </c>
      <c r="G8" s="231"/>
      <c r="H8" s="28">
        <v>0</v>
      </c>
      <c r="I8" s="26">
        <f t="shared" si="0"/>
        <v>8</v>
      </c>
      <c r="J8" s="27">
        <v>10</v>
      </c>
      <c r="K8" s="28">
        <v>18</v>
      </c>
      <c r="L8" s="79">
        <v>399</v>
      </c>
      <c r="M8" s="80">
        <v>491</v>
      </c>
      <c r="N8" s="136">
        <v>564</v>
      </c>
      <c r="O8" s="33">
        <f t="shared" si="1"/>
        <v>1</v>
      </c>
      <c r="P8" s="33">
        <f t="shared" si="2"/>
        <v>1</v>
      </c>
      <c r="Q8" s="33">
        <f t="shared" si="3"/>
        <v>1.6666666666666667</v>
      </c>
      <c r="R8" s="33">
        <f t="shared" si="4"/>
        <v>1</v>
      </c>
      <c r="S8" s="244"/>
      <c r="T8" s="34">
        <f t="shared" si="5"/>
        <v>0</v>
      </c>
      <c r="U8" s="35">
        <f t="shared" si="6"/>
        <v>1.1428571428571428</v>
      </c>
      <c r="V8" s="33">
        <v>1.4285714285714286</v>
      </c>
      <c r="W8" s="34">
        <v>2.5714285714285716</v>
      </c>
      <c r="X8" s="137">
        <v>0.6214953271028038</v>
      </c>
      <c r="Y8" s="138">
        <v>0.7708006279434851</v>
      </c>
      <c r="Z8" s="139">
        <v>0.888188976377953</v>
      </c>
    </row>
    <row r="9" spans="1:26" s="120" customFormat="1" ht="13.5" customHeight="1">
      <c r="A9" s="318"/>
      <c r="B9" s="140" t="s">
        <v>4</v>
      </c>
      <c r="C9" s="40">
        <v>3</v>
      </c>
      <c r="D9" s="41">
        <v>6</v>
      </c>
      <c r="E9" s="41">
        <v>0</v>
      </c>
      <c r="F9" s="41">
        <v>0</v>
      </c>
      <c r="G9" s="232"/>
      <c r="H9" s="42">
        <v>0</v>
      </c>
      <c r="I9" s="40">
        <f t="shared" si="0"/>
        <v>9</v>
      </c>
      <c r="J9" s="41">
        <v>19</v>
      </c>
      <c r="K9" s="42">
        <v>11</v>
      </c>
      <c r="L9" s="82">
        <v>402</v>
      </c>
      <c r="M9" s="83">
        <v>491</v>
      </c>
      <c r="N9" s="141">
        <v>502</v>
      </c>
      <c r="O9" s="47">
        <f t="shared" si="1"/>
        <v>3</v>
      </c>
      <c r="P9" s="47">
        <f t="shared" si="2"/>
        <v>6</v>
      </c>
      <c r="Q9" s="47">
        <f t="shared" si="3"/>
        <v>0</v>
      </c>
      <c r="R9" s="47">
        <f t="shared" si="4"/>
        <v>0</v>
      </c>
      <c r="S9" s="245"/>
      <c r="T9" s="48">
        <f t="shared" si="5"/>
        <v>0</v>
      </c>
      <c r="U9" s="49">
        <f t="shared" si="6"/>
        <v>1.2857142857142858</v>
      </c>
      <c r="V9" s="47">
        <v>2.7142857142857144</v>
      </c>
      <c r="W9" s="48">
        <v>1.5714285714285714</v>
      </c>
      <c r="X9" s="142">
        <v>0.6261682242990654</v>
      </c>
      <c r="Y9" s="143">
        <v>0.7708006279434851</v>
      </c>
      <c r="Z9" s="144">
        <v>0.786833855799373</v>
      </c>
    </row>
    <row r="10" spans="1:26" s="146" customFormat="1" ht="13.5" customHeight="1">
      <c r="A10" s="316">
        <v>2</v>
      </c>
      <c r="B10" s="145" t="s">
        <v>5</v>
      </c>
      <c r="C10" s="29">
        <v>0</v>
      </c>
      <c r="D10" s="30">
        <v>10</v>
      </c>
      <c r="E10" s="30">
        <v>0</v>
      </c>
      <c r="F10" s="30">
        <v>0</v>
      </c>
      <c r="G10" s="233"/>
      <c r="H10" s="54">
        <v>0</v>
      </c>
      <c r="I10" s="29">
        <f t="shared" si="0"/>
        <v>10</v>
      </c>
      <c r="J10" s="30">
        <v>17</v>
      </c>
      <c r="K10" s="54">
        <v>9</v>
      </c>
      <c r="L10" s="29">
        <v>398</v>
      </c>
      <c r="M10" s="30">
        <v>593</v>
      </c>
      <c r="N10" s="31">
        <v>462</v>
      </c>
      <c r="O10" s="55">
        <f t="shared" si="1"/>
        <v>0</v>
      </c>
      <c r="P10" s="55">
        <f t="shared" si="2"/>
        <v>10</v>
      </c>
      <c r="Q10" s="55">
        <f t="shared" si="3"/>
        <v>0</v>
      </c>
      <c r="R10" s="55">
        <f t="shared" si="4"/>
        <v>0</v>
      </c>
      <c r="S10" s="244"/>
      <c r="T10" s="56">
        <f t="shared" si="5"/>
        <v>0</v>
      </c>
      <c r="U10" s="57">
        <f t="shared" si="6"/>
        <v>1.4285714285714286</v>
      </c>
      <c r="V10" s="55">
        <v>2.4285714285714284</v>
      </c>
      <c r="W10" s="56">
        <v>1.2857142857142858</v>
      </c>
      <c r="X10" s="36">
        <v>0.6199376947040498</v>
      </c>
      <c r="Y10" s="58">
        <v>0.9309262166405023</v>
      </c>
      <c r="Z10" s="59">
        <v>0.724137931034483</v>
      </c>
    </row>
    <row r="11" spans="1:26" s="146" customFormat="1" ht="13.5" customHeight="1">
      <c r="A11" s="317"/>
      <c r="B11" s="135" t="s">
        <v>6</v>
      </c>
      <c r="C11" s="29">
        <v>0</v>
      </c>
      <c r="D11" s="30">
        <v>7</v>
      </c>
      <c r="E11" s="30">
        <v>5</v>
      </c>
      <c r="F11" s="30">
        <v>0</v>
      </c>
      <c r="G11" s="233"/>
      <c r="H11" s="54">
        <v>0</v>
      </c>
      <c r="I11" s="29">
        <f t="shared" si="0"/>
        <v>12</v>
      </c>
      <c r="J11" s="30">
        <v>8</v>
      </c>
      <c r="K11" s="54">
        <v>14</v>
      </c>
      <c r="L11" s="29">
        <v>453</v>
      </c>
      <c r="M11" s="30">
        <v>562</v>
      </c>
      <c r="N11" s="31">
        <v>426</v>
      </c>
      <c r="O11" s="55">
        <f t="shared" si="1"/>
        <v>0</v>
      </c>
      <c r="P11" s="55">
        <f t="shared" si="2"/>
        <v>7</v>
      </c>
      <c r="Q11" s="55">
        <f t="shared" si="3"/>
        <v>1.6666666666666667</v>
      </c>
      <c r="R11" s="55">
        <f t="shared" si="4"/>
        <v>0</v>
      </c>
      <c r="S11" s="244"/>
      <c r="T11" s="56">
        <f t="shared" si="5"/>
        <v>0</v>
      </c>
      <c r="U11" s="57">
        <f t="shared" si="6"/>
        <v>1.7142857142857142</v>
      </c>
      <c r="V11" s="55">
        <v>1.1428571428571428</v>
      </c>
      <c r="W11" s="56">
        <v>2</v>
      </c>
      <c r="X11" s="36">
        <v>0.705607476635514</v>
      </c>
      <c r="Y11" s="37">
        <v>0.8822605965463108</v>
      </c>
      <c r="Z11" s="38">
        <v>0.667711598746082</v>
      </c>
    </row>
    <row r="12" spans="1:26" s="146" customFormat="1" ht="13.5" customHeight="1">
      <c r="A12" s="317"/>
      <c r="B12" s="135" t="s">
        <v>7</v>
      </c>
      <c r="C12" s="29">
        <v>1</v>
      </c>
      <c r="D12" s="30">
        <v>8</v>
      </c>
      <c r="E12" s="30">
        <v>5</v>
      </c>
      <c r="F12" s="30">
        <v>0</v>
      </c>
      <c r="G12" s="233"/>
      <c r="H12" s="54">
        <v>0</v>
      </c>
      <c r="I12" s="29">
        <f t="shared" si="0"/>
        <v>14</v>
      </c>
      <c r="J12" s="30">
        <v>18</v>
      </c>
      <c r="K12" s="54">
        <v>19</v>
      </c>
      <c r="L12" s="29">
        <v>477</v>
      </c>
      <c r="M12" s="30">
        <v>566</v>
      </c>
      <c r="N12" s="31">
        <v>452</v>
      </c>
      <c r="O12" s="55">
        <f t="shared" si="1"/>
        <v>1</v>
      </c>
      <c r="P12" s="55">
        <f t="shared" si="2"/>
        <v>8</v>
      </c>
      <c r="Q12" s="55">
        <f t="shared" si="3"/>
        <v>1.6666666666666667</v>
      </c>
      <c r="R12" s="55">
        <f t="shared" si="4"/>
        <v>0</v>
      </c>
      <c r="S12" s="244"/>
      <c r="T12" s="56">
        <f t="shared" si="5"/>
        <v>0</v>
      </c>
      <c r="U12" s="57">
        <f t="shared" si="6"/>
        <v>2</v>
      </c>
      <c r="V12" s="55">
        <v>2.5714285714285716</v>
      </c>
      <c r="W12" s="56">
        <v>2.7142857142857144</v>
      </c>
      <c r="X12" s="36">
        <v>0.7429906542056075</v>
      </c>
      <c r="Y12" s="37">
        <v>0.8885400313971743</v>
      </c>
      <c r="Z12" s="38">
        <v>0.711811023622047</v>
      </c>
    </row>
    <row r="13" spans="1:26" s="146" customFormat="1" ht="13.5" customHeight="1">
      <c r="A13" s="318"/>
      <c r="B13" s="140" t="s">
        <v>8</v>
      </c>
      <c r="C13" s="43">
        <v>0</v>
      </c>
      <c r="D13" s="44">
        <v>6</v>
      </c>
      <c r="E13" s="44">
        <v>0</v>
      </c>
      <c r="F13" s="44">
        <v>0</v>
      </c>
      <c r="G13" s="234"/>
      <c r="H13" s="62">
        <v>0</v>
      </c>
      <c r="I13" s="43">
        <f t="shared" si="0"/>
        <v>6</v>
      </c>
      <c r="J13" s="44">
        <v>22</v>
      </c>
      <c r="K13" s="62">
        <v>17</v>
      </c>
      <c r="L13" s="43">
        <v>434</v>
      </c>
      <c r="M13" s="44">
        <v>564</v>
      </c>
      <c r="N13" s="45">
        <v>398</v>
      </c>
      <c r="O13" s="63">
        <f t="shared" si="1"/>
        <v>0</v>
      </c>
      <c r="P13" s="63">
        <f t="shared" si="2"/>
        <v>6</v>
      </c>
      <c r="Q13" s="63">
        <f t="shared" si="3"/>
        <v>0</v>
      </c>
      <c r="R13" s="63">
        <f t="shared" si="4"/>
        <v>0</v>
      </c>
      <c r="S13" s="245"/>
      <c r="T13" s="64">
        <f t="shared" si="5"/>
        <v>0</v>
      </c>
      <c r="U13" s="65">
        <f t="shared" si="6"/>
        <v>0.8571428571428571</v>
      </c>
      <c r="V13" s="63">
        <v>3.142857142857143</v>
      </c>
      <c r="W13" s="64">
        <v>2.4285714285714284</v>
      </c>
      <c r="X13" s="50">
        <v>0.67601246105919</v>
      </c>
      <c r="Y13" s="51">
        <v>0.8854003139717426</v>
      </c>
      <c r="Z13" s="52">
        <v>0.628751974723539</v>
      </c>
    </row>
    <row r="14" spans="1:26" s="146" customFormat="1" ht="13.5" customHeight="1">
      <c r="A14" s="316">
        <v>3</v>
      </c>
      <c r="B14" s="145" t="s">
        <v>9</v>
      </c>
      <c r="C14" s="67">
        <v>3</v>
      </c>
      <c r="D14" s="68">
        <v>10</v>
      </c>
      <c r="E14" s="68">
        <v>2</v>
      </c>
      <c r="F14" s="68">
        <v>0</v>
      </c>
      <c r="G14" s="235"/>
      <c r="H14" s="69">
        <v>0</v>
      </c>
      <c r="I14" s="67">
        <f t="shared" si="0"/>
        <v>15</v>
      </c>
      <c r="J14" s="68">
        <v>19</v>
      </c>
      <c r="K14" s="69">
        <v>17</v>
      </c>
      <c r="L14" s="67">
        <v>443</v>
      </c>
      <c r="M14" s="68">
        <v>623</v>
      </c>
      <c r="N14" s="70">
        <v>427</v>
      </c>
      <c r="O14" s="71">
        <f t="shared" si="1"/>
        <v>3</v>
      </c>
      <c r="P14" s="71">
        <f t="shared" si="2"/>
        <v>10</v>
      </c>
      <c r="Q14" s="71">
        <f t="shared" si="3"/>
        <v>0.6666666666666666</v>
      </c>
      <c r="R14" s="71">
        <f t="shared" si="4"/>
        <v>0</v>
      </c>
      <c r="S14" s="246"/>
      <c r="T14" s="72">
        <f t="shared" si="5"/>
        <v>0</v>
      </c>
      <c r="U14" s="73">
        <f t="shared" si="6"/>
        <v>2.142857142857143</v>
      </c>
      <c r="V14" s="71">
        <v>2.7142857142857144</v>
      </c>
      <c r="W14" s="72">
        <v>2.4285714285714284</v>
      </c>
      <c r="X14" s="74">
        <v>0.6900311526479751</v>
      </c>
      <c r="Y14" s="37">
        <v>0.978021978021978</v>
      </c>
      <c r="Z14" s="38">
        <v>0.67244094488189</v>
      </c>
    </row>
    <row r="15" spans="1:26" s="146" customFormat="1" ht="13.5" customHeight="1">
      <c r="A15" s="317"/>
      <c r="B15" s="135" t="s">
        <v>10</v>
      </c>
      <c r="C15" s="29">
        <v>0</v>
      </c>
      <c r="D15" s="30">
        <v>11</v>
      </c>
      <c r="E15" s="30">
        <v>3</v>
      </c>
      <c r="F15" s="30">
        <v>0</v>
      </c>
      <c r="G15" s="233"/>
      <c r="H15" s="54">
        <v>0</v>
      </c>
      <c r="I15" s="29">
        <f t="shared" si="0"/>
        <v>14</v>
      </c>
      <c r="J15" s="30">
        <v>9</v>
      </c>
      <c r="K15" s="54">
        <v>9</v>
      </c>
      <c r="L15" s="29">
        <v>408</v>
      </c>
      <c r="M15" s="30">
        <v>562</v>
      </c>
      <c r="N15" s="31">
        <v>428</v>
      </c>
      <c r="O15" s="55">
        <f t="shared" si="1"/>
        <v>0</v>
      </c>
      <c r="P15" s="55">
        <f t="shared" si="2"/>
        <v>11</v>
      </c>
      <c r="Q15" s="55">
        <f t="shared" si="3"/>
        <v>1</v>
      </c>
      <c r="R15" s="55">
        <f t="shared" si="4"/>
        <v>0</v>
      </c>
      <c r="S15" s="244"/>
      <c r="T15" s="56">
        <f t="shared" si="5"/>
        <v>0</v>
      </c>
      <c r="U15" s="57">
        <f t="shared" si="6"/>
        <v>2</v>
      </c>
      <c r="V15" s="55">
        <v>1.2857142857142858</v>
      </c>
      <c r="W15" s="56">
        <v>1.2857142857142858</v>
      </c>
      <c r="X15" s="36">
        <v>0.6384976525821596</v>
      </c>
      <c r="Y15" s="37">
        <v>0.8822605965463108</v>
      </c>
      <c r="Z15" s="38">
        <v>0.674015748031496</v>
      </c>
    </row>
    <row r="16" spans="1:26" s="146" customFormat="1" ht="13.5" customHeight="1">
      <c r="A16" s="317"/>
      <c r="B16" s="135" t="s">
        <v>11</v>
      </c>
      <c r="C16" s="29">
        <v>0</v>
      </c>
      <c r="D16" s="30">
        <v>8</v>
      </c>
      <c r="E16" s="30">
        <v>2</v>
      </c>
      <c r="F16" s="30">
        <v>1</v>
      </c>
      <c r="G16" s="233"/>
      <c r="H16" s="54">
        <v>0</v>
      </c>
      <c r="I16" s="29">
        <f t="shared" si="0"/>
        <v>11</v>
      </c>
      <c r="J16" s="30">
        <v>14</v>
      </c>
      <c r="K16" s="54">
        <v>16</v>
      </c>
      <c r="L16" s="29">
        <v>381</v>
      </c>
      <c r="M16" s="30">
        <v>518</v>
      </c>
      <c r="N16" s="31">
        <v>415</v>
      </c>
      <c r="O16" s="55">
        <f t="shared" si="1"/>
        <v>0</v>
      </c>
      <c r="P16" s="55">
        <f t="shared" si="2"/>
        <v>8</v>
      </c>
      <c r="Q16" s="55">
        <f t="shared" si="3"/>
        <v>0.6666666666666666</v>
      </c>
      <c r="R16" s="55">
        <f t="shared" si="4"/>
        <v>1</v>
      </c>
      <c r="S16" s="244"/>
      <c r="T16" s="56">
        <f t="shared" si="5"/>
        <v>0</v>
      </c>
      <c r="U16" s="57">
        <f t="shared" si="6"/>
        <v>1.5714285714285714</v>
      </c>
      <c r="V16" s="55">
        <v>2</v>
      </c>
      <c r="W16" s="56">
        <v>2.2857142857142856</v>
      </c>
      <c r="X16" s="36">
        <v>0.5953125</v>
      </c>
      <c r="Y16" s="37">
        <v>0.8131868131868132</v>
      </c>
      <c r="Z16" s="38">
        <v>0.655608214849921</v>
      </c>
    </row>
    <row r="17" spans="1:26" s="146" customFormat="1" ht="13.5" customHeight="1">
      <c r="A17" s="318"/>
      <c r="B17" s="140" t="s">
        <v>12</v>
      </c>
      <c r="C17" s="29">
        <v>0</v>
      </c>
      <c r="D17" s="30">
        <v>8</v>
      </c>
      <c r="E17" s="30">
        <v>5</v>
      </c>
      <c r="F17" s="30">
        <v>1</v>
      </c>
      <c r="G17" s="233"/>
      <c r="H17" s="54">
        <v>0</v>
      </c>
      <c r="I17" s="29">
        <f t="shared" si="0"/>
        <v>14</v>
      </c>
      <c r="J17" s="30">
        <v>13</v>
      </c>
      <c r="K17" s="54">
        <v>10</v>
      </c>
      <c r="L17" s="29">
        <v>378</v>
      </c>
      <c r="M17" s="30">
        <v>591</v>
      </c>
      <c r="N17" s="31">
        <v>524</v>
      </c>
      <c r="O17" s="55">
        <f t="shared" si="1"/>
        <v>0</v>
      </c>
      <c r="P17" s="55">
        <f t="shared" si="2"/>
        <v>8</v>
      </c>
      <c r="Q17" s="55">
        <f t="shared" si="3"/>
        <v>1.6666666666666667</v>
      </c>
      <c r="R17" s="55">
        <f t="shared" si="4"/>
        <v>1</v>
      </c>
      <c r="S17" s="244"/>
      <c r="T17" s="56">
        <f t="shared" si="5"/>
        <v>0</v>
      </c>
      <c r="U17" s="57">
        <f t="shared" si="6"/>
        <v>2</v>
      </c>
      <c r="V17" s="55">
        <v>1.8571428571428572</v>
      </c>
      <c r="W17" s="56">
        <v>1.4285714285714286</v>
      </c>
      <c r="X17" s="36">
        <v>0.5897035881435257</v>
      </c>
      <c r="Y17" s="37">
        <v>0.9263322884012539</v>
      </c>
      <c r="Z17" s="38">
        <v>0.825196850393701</v>
      </c>
    </row>
    <row r="18" spans="1:26" s="151" customFormat="1" ht="13.5" customHeight="1">
      <c r="A18" s="316">
        <v>4</v>
      </c>
      <c r="B18" s="145" t="s">
        <v>13</v>
      </c>
      <c r="C18" s="86">
        <v>1</v>
      </c>
      <c r="D18" s="87">
        <v>8</v>
      </c>
      <c r="E18" s="87">
        <v>1</v>
      </c>
      <c r="F18" s="87">
        <v>0</v>
      </c>
      <c r="G18" s="88">
        <v>1</v>
      </c>
      <c r="H18" s="88">
        <v>0</v>
      </c>
      <c r="I18" s="86">
        <f t="shared" si="0"/>
        <v>11</v>
      </c>
      <c r="J18" s="87">
        <v>7</v>
      </c>
      <c r="K18" s="88">
        <v>14</v>
      </c>
      <c r="L18" s="86">
        <v>391</v>
      </c>
      <c r="M18" s="87">
        <v>546</v>
      </c>
      <c r="N18" s="147">
        <v>447</v>
      </c>
      <c r="O18" s="90">
        <f t="shared" si="1"/>
        <v>1</v>
      </c>
      <c r="P18" s="90">
        <f t="shared" si="2"/>
        <v>8</v>
      </c>
      <c r="Q18" s="90">
        <f t="shared" si="3"/>
        <v>0.3333333333333333</v>
      </c>
      <c r="R18" s="90">
        <f t="shared" si="4"/>
        <v>0</v>
      </c>
      <c r="S18" s="91">
        <f aca="true" t="shared" si="7" ref="S18:S56">G18</f>
        <v>1</v>
      </c>
      <c r="T18" s="91">
        <f t="shared" si="5"/>
        <v>0</v>
      </c>
      <c r="U18" s="92">
        <f aca="true" t="shared" si="8" ref="U18:U56">I18/8</f>
        <v>1.375</v>
      </c>
      <c r="V18" s="90">
        <v>1</v>
      </c>
      <c r="W18" s="91">
        <v>2</v>
      </c>
      <c r="X18" s="148">
        <v>0.6062015503875969</v>
      </c>
      <c r="Y18" s="149">
        <v>0.8557993730407524</v>
      </c>
      <c r="Z18" s="150">
        <v>0.703937007874016</v>
      </c>
    </row>
    <row r="19" spans="1:26" s="151" customFormat="1" ht="13.5" customHeight="1">
      <c r="A19" s="317"/>
      <c r="B19" s="135" t="s">
        <v>14</v>
      </c>
      <c r="C19" s="79">
        <v>0</v>
      </c>
      <c r="D19" s="80">
        <v>11</v>
      </c>
      <c r="E19" s="80">
        <v>2</v>
      </c>
      <c r="F19" s="80">
        <v>0</v>
      </c>
      <c r="G19" s="81">
        <v>10</v>
      </c>
      <c r="H19" s="81">
        <v>0</v>
      </c>
      <c r="I19" s="79">
        <f t="shared" si="0"/>
        <v>23</v>
      </c>
      <c r="J19" s="80">
        <v>16</v>
      </c>
      <c r="K19" s="81">
        <v>13</v>
      </c>
      <c r="L19" s="79">
        <v>479</v>
      </c>
      <c r="M19" s="80">
        <v>547</v>
      </c>
      <c r="N19" s="136">
        <v>555</v>
      </c>
      <c r="O19" s="33">
        <f t="shared" si="1"/>
        <v>0</v>
      </c>
      <c r="P19" s="33">
        <f t="shared" si="2"/>
        <v>11</v>
      </c>
      <c r="Q19" s="33">
        <f t="shared" si="3"/>
        <v>0.6666666666666666</v>
      </c>
      <c r="R19" s="33">
        <f t="shared" si="4"/>
        <v>0</v>
      </c>
      <c r="S19" s="34">
        <f t="shared" si="7"/>
        <v>10</v>
      </c>
      <c r="T19" s="34">
        <f t="shared" si="5"/>
        <v>0</v>
      </c>
      <c r="U19" s="35">
        <f t="shared" si="8"/>
        <v>2.875</v>
      </c>
      <c r="V19" s="33">
        <v>2.2857142857142856</v>
      </c>
      <c r="W19" s="34">
        <v>1.8571428571428572</v>
      </c>
      <c r="X19" s="137">
        <v>0.7414860681114551</v>
      </c>
      <c r="Y19" s="138">
        <v>0.8573667711598746</v>
      </c>
      <c r="Z19" s="139">
        <v>0.872641509433962</v>
      </c>
    </row>
    <row r="20" spans="1:26" s="151" customFormat="1" ht="13.5" customHeight="1">
      <c r="A20" s="317"/>
      <c r="B20" s="135" t="s">
        <v>15</v>
      </c>
      <c r="C20" s="79">
        <v>0</v>
      </c>
      <c r="D20" s="80">
        <v>5</v>
      </c>
      <c r="E20" s="80">
        <v>2</v>
      </c>
      <c r="F20" s="80">
        <v>0</v>
      </c>
      <c r="G20" s="81">
        <v>6</v>
      </c>
      <c r="H20" s="81">
        <v>0</v>
      </c>
      <c r="I20" s="79">
        <f t="shared" si="0"/>
        <v>13</v>
      </c>
      <c r="J20" s="80">
        <v>10</v>
      </c>
      <c r="K20" s="81">
        <v>19</v>
      </c>
      <c r="L20" s="79">
        <v>420</v>
      </c>
      <c r="M20" s="80">
        <v>553</v>
      </c>
      <c r="N20" s="136">
        <v>518</v>
      </c>
      <c r="O20" s="33">
        <f t="shared" si="1"/>
        <v>0</v>
      </c>
      <c r="P20" s="33">
        <f t="shared" si="2"/>
        <v>5</v>
      </c>
      <c r="Q20" s="33">
        <f t="shared" si="3"/>
        <v>0.6666666666666666</v>
      </c>
      <c r="R20" s="33">
        <f t="shared" si="4"/>
        <v>0</v>
      </c>
      <c r="S20" s="34">
        <f t="shared" si="7"/>
        <v>6</v>
      </c>
      <c r="T20" s="34">
        <f t="shared" si="5"/>
        <v>0</v>
      </c>
      <c r="U20" s="35">
        <f t="shared" si="8"/>
        <v>1.625</v>
      </c>
      <c r="V20" s="33">
        <v>1.4285714285714286</v>
      </c>
      <c r="W20" s="34">
        <v>2.7142857142857144</v>
      </c>
      <c r="X20" s="137">
        <v>0.6511627906976745</v>
      </c>
      <c r="Y20" s="138">
        <v>0.8667711598746082</v>
      </c>
      <c r="Z20" s="139">
        <v>0.814465408805031</v>
      </c>
    </row>
    <row r="21" spans="1:26" s="151" customFormat="1" ht="13.5" customHeight="1">
      <c r="A21" s="317"/>
      <c r="B21" s="135" t="s">
        <v>16</v>
      </c>
      <c r="C21" s="79">
        <v>2</v>
      </c>
      <c r="D21" s="80">
        <v>7</v>
      </c>
      <c r="E21" s="80">
        <v>1</v>
      </c>
      <c r="F21" s="80">
        <v>0</v>
      </c>
      <c r="G21" s="81">
        <v>3</v>
      </c>
      <c r="H21" s="81">
        <v>0</v>
      </c>
      <c r="I21" s="79">
        <f t="shared" si="0"/>
        <v>13</v>
      </c>
      <c r="J21" s="80">
        <v>9</v>
      </c>
      <c r="K21" s="81">
        <v>14</v>
      </c>
      <c r="L21" s="79">
        <v>442</v>
      </c>
      <c r="M21" s="80">
        <v>554</v>
      </c>
      <c r="N21" s="136">
        <v>567</v>
      </c>
      <c r="O21" s="33">
        <f t="shared" si="1"/>
        <v>2</v>
      </c>
      <c r="P21" s="33">
        <f t="shared" si="2"/>
        <v>7</v>
      </c>
      <c r="Q21" s="33">
        <f t="shared" si="3"/>
        <v>0.3333333333333333</v>
      </c>
      <c r="R21" s="33">
        <f t="shared" si="4"/>
        <v>0</v>
      </c>
      <c r="S21" s="34">
        <f t="shared" si="7"/>
        <v>3</v>
      </c>
      <c r="T21" s="34">
        <f t="shared" si="5"/>
        <v>0</v>
      </c>
      <c r="U21" s="35">
        <f t="shared" si="8"/>
        <v>1.625</v>
      </c>
      <c r="V21" s="33">
        <v>1.2857142857142858</v>
      </c>
      <c r="W21" s="34">
        <v>2</v>
      </c>
      <c r="X21" s="137">
        <v>0.687402799377916</v>
      </c>
      <c r="Y21" s="138">
        <v>0.869701726844584</v>
      </c>
      <c r="Z21" s="139">
        <v>0.891509433962264</v>
      </c>
    </row>
    <row r="22" spans="1:26" s="151" customFormat="1" ht="13.5" customHeight="1">
      <c r="A22" s="318"/>
      <c r="B22" s="140" t="s">
        <v>17</v>
      </c>
      <c r="C22" s="82">
        <v>1</v>
      </c>
      <c r="D22" s="83">
        <v>4</v>
      </c>
      <c r="E22" s="83">
        <v>2</v>
      </c>
      <c r="F22" s="83">
        <v>0</v>
      </c>
      <c r="G22" s="84">
        <v>6</v>
      </c>
      <c r="H22" s="84">
        <v>0</v>
      </c>
      <c r="I22" s="82">
        <f t="shared" si="0"/>
        <v>13</v>
      </c>
      <c r="J22" s="83">
        <v>8</v>
      </c>
      <c r="K22" s="84">
        <v>9</v>
      </c>
      <c r="L22" s="82">
        <v>423</v>
      </c>
      <c r="M22" s="83">
        <v>573</v>
      </c>
      <c r="N22" s="141">
        <v>503</v>
      </c>
      <c r="O22" s="47">
        <f t="shared" si="1"/>
        <v>1</v>
      </c>
      <c r="P22" s="47">
        <f t="shared" si="2"/>
        <v>4</v>
      </c>
      <c r="Q22" s="47">
        <f t="shared" si="3"/>
        <v>0.6666666666666666</v>
      </c>
      <c r="R22" s="47">
        <f t="shared" si="4"/>
        <v>0</v>
      </c>
      <c r="S22" s="48">
        <f t="shared" si="7"/>
        <v>6</v>
      </c>
      <c r="T22" s="48">
        <f t="shared" si="5"/>
        <v>0</v>
      </c>
      <c r="U22" s="49">
        <f t="shared" si="8"/>
        <v>1.625</v>
      </c>
      <c r="V22" s="47">
        <v>1.1428571428571428</v>
      </c>
      <c r="W22" s="48">
        <v>1.2857142857142858</v>
      </c>
      <c r="X22" s="142">
        <v>0.6558139534883721</v>
      </c>
      <c r="Y22" s="143">
        <v>0.9095238095238095</v>
      </c>
      <c r="Z22" s="144">
        <v>0.793375394321767</v>
      </c>
    </row>
    <row r="23" spans="1:26" s="151" customFormat="1" ht="13.5" customHeight="1">
      <c r="A23" s="316">
        <v>5</v>
      </c>
      <c r="B23" s="135" t="s">
        <v>18</v>
      </c>
      <c r="C23" s="79">
        <v>2</v>
      </c>
      <c r="D23" s="80">
        <v>6</v>
      </c>
      <c r="E23" s="80">
        <v>4</v>
      </c>
      <c r="F23" s="80">
        <v>0</v>
      </c>
      <c r="G23" s="81">
        <v>4</v>
      </c>
      <c r="H23" s="81">
        <v>0</v>
      </c>
      <c r="I23" s="79">
        <f t="shared" si="0"/>
        <v>16</v>
      </c>
      <c r="J23" s="80">
        <v>3</v>
      </c>
      <c r="K23" s="81">
        <v>15</v>
      </c>
      <c r="L23" s="79">
        <v>597</v>
      </c>
      <c r="M23" s="80">
        <v>462</v>
      </c>
      <c r="N23" s="136">
        <v>581</v>
      </c>
      <c r="O23" s="33">
        <f t="shared" si="1"/>
        <v>2</v>
      </c>
      <c r="P23" s="33">
        <f t="shared" si="2"/>
        <v>6</v>
      </c>
      <c r="Q23" s="33">
        <f t="shared" si="3"/>
        <v>1.3333333333333333</v>
      </c>
      <c r="R23" s="33">
        <f t="shared" si="4"/>
        <v>0</v>
      </c>
      <c r="S23" s="34">
        <f t="shared" si="7"/>
        <v>4</v>
      </c>
      <c r="T23" s="34">
        <f t="shared" si="5"/>
        <v>0</v>
      </c>
      <c r="U23" s="35">
        <f t="shared" si="8"/>
        <v>2</v>
      </c>
      <c r="V23" s="33">
        <v>0.42857142857142855</v>
      </c>
      <c r="W23" s="34">
        <v>2.142857142857143</v>
      </c>
      <c r="X23" s="137">
        <v>0.9170506912442397</v>
      </c>
      <c r="Y23" s="138">
        <v>0.7275590551181103</v>
      </c>
      <c r="Z23" s="139">
        <v>0.916403785488959</v>
      </c>
    </row>
    <row r="24" spans="1:26" s="151" customFormat="1" ht="13.5" customHeight="1">
      <c r="A24" s="317"/>
      <c r="B24" s="135" t="s">
        <v>19</v>
      </c>
      <c r="C24" s="79">
        <v>1</v>
      </c>
      <c r="D24" s="80">
        <v>6</v>
      </c>
      <c r="E24" s="80">
        <v>4</v>
      </c>
      <c r="F24" s="80">
        <v>0</v>
      </c>
      <c r="G24" s="81">
        <v>4</v>
      </c>
      <c r="H24" s="81">
        <v>0</v>
      </c>
      <c r="I24" s="79">
        <f t="shared" si="0"/>
        <v>15</v>
      </c>
      <c r="J24" s="80">
        <v>16</v>
      </c>
      <c r="K24" s="81">
        <v>16</v>
      </c>
      <c r="L24" s="79">
        <v>530</v>
      </c>
      <c r="M24" s="80">
        <v>612</v>
      </c>
      <c r="N24" s="136">
        <v>650</v>
      </c>
      <c r="O24" s="33">
        <f t="shared" si="1"/>
        <v>1</v>
      </c>
      <c r="P24" s="33">
        <f t="shared" si="2"/>
        <v>6</v>
      </c>
      <c r="Q24" s="33">
        <f t="shared" si="3"/>
        <v>1.3333333333333333</v>
      </c>
      <c r="R24" s="33">
        <f t="shared" si="4"/>
        <v>0</v>
      </c>
      <c r="S24" s="34">
        <f t="shared" si="7"/>
        <v>4</v>
      </c>
      <c r="T24" s="34">
        <f t="shared" si="5"/>
        <v>0</v>
      </c>
      <c r="U24" s="35">
        <f t="shared" si="8"/>
        <v>1.875</v>
      </c>
      <c r="V24" s="33">
        <v>2.2857142857142856</v>
      </c>
      <c r="W24" s="34">
        <v>2.2857142857142856</v>
      </c>
      <c r="X24" s="137">
        <v>0.8204334365325078</v>
      </c>
      <c r="Y24" s="138">
        <v>0.9622641509433962</v>
      </c>
      <c r="Z24" s="139">
        <v>1.02201257861635</v>
      </c>
    </row>
    <row r="25" spans="1:26" s="151" customFormat="1" ht="13.5" customHeight="1">
      <c r="A25" s="317"/>
      <c r="B25" s="135" t="s">
        <v>20</v>
      </c>
      <c r="C25" s="79">
        <v>4</v>
      </c>
      <c r="D25" s="80">
        <v>8</v>
      </c>
      <c r="E25" s="80">
        <v>4</v>
      </c>
      <c r="F25" s="80">
        <v>0</v>
      </c>
      <c r="G25" s="81">
        <v>5</v>
      </c>
      <c r="H25" s="81">
        <v>0</v>
      </c>
      <c r="I25" s="79">
        <f t="shared" si="0"/>
        <v>21</v>
      </c>
      <c r="J25" s="80">
        <v>11</v>
      </c>
      <c r="K25" s="81">
        <v>20</v>
      </c>
      <c r="L25" s="79">
        <v>580</v>
      </c>
      <c r="M25" s="80">
        <v>545</v>
      </c>
      <c r="N25" s="136">
        <v>670</v>
      </c>
      <c r="O25" s="33">
        <f t="shared" si="1"/>
        <v>4</v>
      </c>
      <c r="P25" s="33">
        <f t="shared" si="2"/>
        <v>8</v>
      </c>
      <c r="Q25" s="33">
        <f t="shared" si="3"/>
        <v>1.3333333333333333</v>
      </c>
      <c r="R25" s="33">
        <f t="shared" si="4"/>
        <v>0</v>
      </c>
      <c r="S25" s="34">
        <f t="shared" si="7"/>
        <v>5</v>
      </c>
      <c r="T25" s="34">
        <f t="shared" si="5"/>
        <v>0</v>
      </c>
      <c r="U25" s="35">
        <f t="shared" si="8"/>
        <v>2.625</v>
      </c>
      <c r="V25" s="33">
        <v>1.5714285714285714</v>
      </c>
      <c r="W25" s="34">
        <v>2.857142857142857</v>
      </c>
      <c r="X25" s="137">
        <v>0.8992248062015504</v>
      </c>
      <c r="Y25" s="138">
        <v>0.8582677165354331</v>
      </c>
      <c r="Z25" s="139">
        <v>1.05511811023622</v>
      </c>
    </row>
    <row r="26" spans="1:26" s="151" customFormat="1" ht="13.5" customHeight="1">
      <c r="A26" s="318"/>
      <c r="B26" s="140" t="s">
        <v>21</v>
      </c>
      <c r="C26" s="82">
        <v>0</v>
      </c>
      <c r="D26" s="83">
        <v>15</v>
      </c>
      <c r="E26" s="83">
        <v>8</v>
      </c>
      <c r="F26" s="83">
        <v>0</v>
      </c>
      <c r="G26" s="84">
        <v>1</v>
      </c>
      <c r="H26" s="84">
        <v>0</v>
      </c>
      <c r="I26" s="82">
        <f t="shared" si="0"/>
        <v>24</v>
      </c>
      <c r="J26" s="83">
        <v>11</v>
      </c>
      <c r="K26" s="84">
        <v>18</v>
      </c>
      <c r="L26" s="82">
        <v>580</v>
      </c>
      <c r="M26" s="83">
        <v>579</v>
      </c>
      <c r="N26" s="141">
        <v>661</v>
      </c>
      <c r="O26" s="47">
        <f t="shared" si="1"/>
        <v>0</v>
      </c>
      <c r="P26" s="47">
        <f t="shared" si="2"/>
        <v>15</v>
      </c>
      <c r="Q26" s="47">
        <f t="shared" si="3"/>
        <v>2.6666666666666665</v>
      </c>
      <c r="R26" s="47">
        <f t="shared" si="4"/>
        <v>0</v>
      </c>
      <c r="S26" s="48">
        <f t="shared" si="7"/>
        <v>1</v>
      </c>
      <c r="T26" s="48">
        <f t="shared" si="5"/>
        <v>0</v>
      </c>
      <c r="U26" s="49">
        <f t="shared" si="8"/>
        <v>3</v>
      </c>
      <c r="V26" s="47">
        <v>1.5714285714285714</v>
      </c>
      <c r="W26" s="48">
        <v>2.5714285714285716</v>
      </c>
      <c r="X26" s="142">
        <v>0.9006211180124224</v>
      </c>
      <c r="Y26" s="143">
        <v>0.9132492113564669</v>
      </c>
      <c r="Z26" s="144">
        <v>1.03930817610062</v>
      </c>
    </row>
    <row r="27" spans="1:26" s="151" customFormat="1" ht="13.5" customHeight="1">
      <c r="A27" s="316">
        <v>6</v>
      </c>
      <c r="B27" s="145" t="s">
        <v>22</v>
      </c>
      <c r="C27" s="86">
        <v>1</v>
      </c>
      <c r="D27" s="87">
        <v>10</v>
      </c>
      <c r="E27" s="87">
        <v>5</v>
      </c>
      <c r="F27" s="87">
        <v>0</v>
      </c>
      <c r="G27" s="88">
        <v>0</v>
      </c>
      <c r="H27" s="88">
        <v>0</v>
      </c>
      <c r="I27" s="86">
        <f t="shared" si="0"/>
        <v>16</v>
      </c>
      <c r="J27" s="87">
        <v>16</v>
      </c>
      <c r="K27" s="88">
        <v>22</v>
      </c>
      <c r="L27" s="86">
        <v>570</v>
      </c>
      <c r="M27" s="87">
        <v>628</v>
      </c>
      <c r="N27" s="147">
        <v>686</v>
      </c>
      <c r="O27" s="90">
        <f t="shared" si="1"/>
        <v>1</v>
      </c>
      <c r="P27" s="90">
        <f t="shared" si="2"/>
        <v>10</v>
      </c>
      <c r="Q27" s="90">
        <f t="shared" si="3"/>
        <v>1.6666666666666667</v>
      </c>
      <c r="R27" s="90">
        <f t="shared" si="4"/>
        <v>0</v>
      </c>
      <c r="S27" s="91">
        <f t="shared" si="7"/>
        <v>0</v>
      </c>
      <c r="T27" s="91">
        <f t="shared" si="5"/>
        <v>0</v>
      </c>
      <c r="U27" s="92">
        <f t="shared" si="8"/>
        <v>2</v>
      </c>
      <c r="V27" s="90">
        <v>2.2857142857142856</v>
      </c>
      <c r="W27" s="91">
        <v>3.142857142857143</v>
      </c>
      <c r="X27" s="148">
        <v>0.8823529411764706</v>
      </c>
      <c r="Y27" s="138">
        <v>0.9874213836477987</v>
      </c>
      <c r="Z27" s="139">
        <v>1.08031496062992</v>
      </c>
    </row>
    <row r="28" spans="1:26" s="151" customFormat="1" ht="13.5" customHeight="1">
      <c r="A28" s="317"/>
      <c r="B28" s="135" t="s">
        <v>23</v>
      </c>
      <c r="C28" s="79">
        <v>3</v>
      </c>
      <c r="D28" s="80">
        <v>11</v>
      </c>
      <c r="E28" s="80">
        <v>4</v>
      </c>
      <c r="F28" s="80">
        <v>3</v>
      </c>
      <c r="G28" s="81">
        <v>4</v>
      </c>
      <c r="H28" s="81">
        <v>0</v>
      </c>
      <c r="I28" s="79">
        <f t="shared" si="0"/>
        <v>25</v>
      </c>
      <c r="J28" s="80">
        <v>17</v>
      </c>
      <c r="K28" s="81">
        <v>20</v>
      </c>
      <c r="L28" s="79">
        <v>619</v>
      </c>
      <c r="M28" s="80">
        <v>576</v>
      </c>
      <c r="N28" s="136">
        <v>685</v>
      </c>
      <c r="O28" s="33">
        <f t="shared" si="1"/>
        <v>3</v>
      </c>
      <c r="P28" s="33">
        <f t="shared" si="2"/>
        <v>11</v>
      </c>
      <c r="Q28" s="33">
        <f t="shared" si="3"/>
        <v>1.3333333333333333</v>
      </c>
      <c r="R28" s="33">
        <f t="shared" si="4"/>
        <v>3</v>
      </c>
      <c r="S28" s="34">
        <f t="shared" si="7"/>
        <v>4</v>
      </c>
      <c r="T28" s="34">
        <f t="shared" si="5"/>
        <v>0</v>
      </c>
      <c r="U28" s="35">
        <f t="shared" si="8"/>
        <v>3.125</v>
      </c>
      <c r="V28" s="33">
        <v>2.4285714285714284</v>
      </c>
      <c r="W28" s="34">
        <v>2.857142857142857</v>
      </c>
      <c r="X28" s="137">
        <v>0.958204334365325</v>
      </c>
      <c r="Y28" s="138">
        <v>0.9056603773584906</v>
      </c>
      <c r="Z28" s="139">
        <v>1.07704402515723</v>
      </c>
    </row>
    <row r="29" spans="1:26" s="151" customFormat="1" ht="13.5" customHeight="1">
      <c r="A29" s="317"/>
      <c r="B29" s="135" t="s">
        <v>24</v>
      </c>
      <c r="C29" s="79">
        <v>0</v>
      </c>
      <c r="D29" s="80">
        <v>9</v>
      </c>
      <c r="E29" s="80">
        <v>3</v>
      </c>
      <c r="F29" s="80">
        <v>0</v>
      </c>
      <c r="G29" s="81">
        <v>3</v>
      </c>
      <c r="H29" s="81">
        <v>0</v>
      </c>
      <c r="I29" s="79">
        <f t="shared" si="0"/>
        <v>15</v>
      </c>
      <c r="J29" s="80">
        <v>11</v>
      </c>
      <c r="K29" s="81">
        <v>18</v>
      </c>
      <c r="L29" s="79">
        <v>728</v>
      </c>
      <c r="M29" s="80">
        <v>627</v>
      </c>
      <c r="N29" s="136">
        <v>656</v>
      </c>
      <c r="O29" s="33">
        <f t="shared" si="1"/>
        <v>0</v>
      </c>
      <c r="P29" s="33">
        <f t="shared" si="2"/>
        <v>9</v>
      </c>
      <c r="Q29" s="33">
        <f t="shared" si="3"/>
        <v>1</v>
      </c>
      <c r="R29" s="33">
        <f t="shared" si="4"/>
        <v>0</v>
      </c>
      <c r="S29" s="34">
        <f t="shared" si="7"/>
        <v>3</v>
      </c>
      <c r="T29" s="34">
        <f t="shared" si="5"/>
        <v>0</v>
      </c>
      <c r="U29" s="35">
        <f t="shared" si="8"/>
        <v>1.875</v>
      </c>
      <c r="V29" s="33">
        <v>1.5714285714285714</v>
      </c>
      <c r="W29" s="34">
        <v>2.5714285714285716</v>
      </c>
      <c r="X29" s="137">
        <v>1.1304347826086956</v>
      </c>
      <c r="Y29" s="138">
        <v>0.9874015748031496</v>
      </c>
      <c r="Z29" s="139">
        <v>1.0314465408805</v>
      </c>
    </row>
    <row r="30" spans="1:26" s="151" customFormat="1" ht="13.5" customHeight="1">
      <c r="A30" s="318"/>
      <c r="B30" s="140" t="s">
        <v>25</v>
      </c>
      <c r="C30" s="82">
        <v>3</v>
      </c>
      <c r="D30" s="83">
        <v>7</v>
      </c>
      <c r="E30" s="83">
        <v>5</v>
      </c>
      <c r="F30" s="83">
        <v>0</v>
      </c>
      <c r="G30" s="84">
        <v>1</v>
      </c>
      <c r="H30" s="84">
        <v>0</v>
      </c>
      <c r="I30" s="82">
        <f t="shared" si="0"/>
        <v>16</v>
      </c>
      <c r="J30" s="83">
        <v>15</v>
      </c>
      <c r="K30" s="84">
        <v>12</v>
      </c>
      <c r="L30" s="82">
        <v>676</v>
      </c>
      <c r="M30" s="83">
        <v>582</v>
      </c>
      <c r="N30" s="141">
        <v>696</v>
      </c>
      <c r="O30" s="47">
        <f t="shared" si="1"/>
        <v>3</v>
      </c>
      <c r="P30" s="47">
        <f t="shared" si="2"/>
        <v>7</v>
      </c>
      <c r="Q30" s="47">
        <f t="shared" si="3"/>
        <v>1.6666666666666667</v>
      </c>
      <c r="R30" s="47">
        <f t="shared" si="4"/>
        <v>0</v>
      </c>
      <c r="S30" s="48">
        <f t="shared" si="7"/>
        <v>1</v>
      </c>
      <c r="T30" s="48">
        <f t="shared" si="5"/>
        <v>0</v>
      </c>
      <c r="U30" s="49">
        <f t="shared" si="8"/>
        <v>2</v>
      </c>
      <c r="V30" s="47">
        <v>2.142857142857143</v>
      </c>
      <c r="W30" s="48">
        <v>1.7142857142857142</v>
      </c>
      <c r="X30" s="142">
        <v>1.0464396284829722</v>
      </c>
      <c r="Y30" s="138">
        <v>0.919431279620853</v>
      </c>
      <c r="Z30" s="139">
        <v>1.09606299212598</v>
      </c>
    </row>
    <row r="31" spans="1:26" s="151" customFormat="1" ht="13.5" customHeight="1">
      <c r="A31" s="316">
        <v>7</v>
      </c>
      <c r="B31" s="145" t="s">
        <v>26</v>
      </c>
      <c r="C31" s="86">
        <v>1</v>
      </c>
      <c r="D31" s="87">
        <v>10</v>
      </c>
      <c r="E31" s="87">
        <v>7</v>
      </c>
      <c r="F31" s="87">
        <v>1</v>
      </c>
      <c r="G31" s="88">
        <v>1</v>
      </c>
      <c r="H31" s="88">
        <v>1</v>
      </c>
      <c r="I31" s="86">
        <f t="shared" si="0"/>
        <v>21</v>
      </c>
      <c r="J31" s="87">
        <v>13</v>
      </c>
      <c r="K31" s="88">
        <v>15</v>
      </c>
      <c r="L31" s="86">
        <v>643</v>
      </c>
      <c r="M31" s="87">
        <v>572</v>
      </c>
      <c r="N31" s="147">
        <v>648</v>
      </c>
      <c r="O31" s="90">
        <f t="shared" si="1"/>
        <v>1</v>
      </c>
      <c r="P31" s="90">
        <f t="shared" si="2"/>
        <v>10</v>
      </c>
      <c r="Q31" s="90">
        <f t="shared" si="3"/>
        <v>2.3333333333333335</v>
      </c>
      <c r="R31" s="90">
        <f t="shared" si="4"/>
        <v>1</v>
      </c>
      <c r="S31" s="91">
        <f t="shared" si="7"/>
        <v>1</v>
      </c>
      <c r="T31" s="91">
        <f t="shared" si="5"/>
        <v>1</v>
      </c>
      <c r="U31" s="92">
        <f t="shared" si="8"/>
        <v>2.625</v>
      </c>
      <c r="V31" s="90">
        <v>1.8571428571428572</v>
      </c>
      <c r="W31" s="91">
        <v>2.142857142857143</v>
      </c>
      <c r="X31" s="148">
        <v>0.9968992248062015</v>
      </c>
      <c r="Y31" s="149">
        <v>0.9036334913112164</v>
      </c>
      <c r="Z31" s="150">
        <v>1.0188679245283</v>
      </c>
    </row>
    <row r="32" spans="1:26" s="151" customFormat="1" ht="13.5" customHeight="1">
      <c r="A32" s="317"/>
      <c r="B32" s="135" t="s">
        <v>27</v>
      </c>
      <c r="C32" s="79">
        <v>4</v>
      </c>
      <c r="D32" s="80">
        <v>7</v>
      </c>
      <c r="E32" s="80">
        <v>9</v>
      </c>
      <c r="F32" s="80">
        <v>0</v>
      </c>
      <c r="G32" s="81">
        <v>1</v>
      </c>
      <c r="H32" s="81">
        <v>0</v>
      </c>
      <c r="I32" s="79">
        <f t="shared" si="0"/>
        <v>21</v>
      </c>
      <c r="J32" s="80">
        <v>6</v>
      </c>
      <c r="K32" s="81">
        <v>26</v>
      </c>
      <c r="L32" s="79">
        <v>718</v>
      </c>
      <c r="M32" s="80">
        <v>611</v>
      </c>
      <c r="N32" s="136">
        <v>763</v>
      </c>
      <c r="O32" s="33">
        <f t="shared" si="1"/>
        <v>4</v>
      </c>
      <c r="P32" s="33">
        <f t="shared" si="2"/>
        <v>7</v>
      </c>
      <c r="Q32" s="33">
        <f t="shared" si="3"/>
        <v>3</v>
      </c>
      <c r="R32" s="33">
        <f t="shared" si="4"/>
        <v>0</v>
      </c>
      <c r="S32" s="34">
        <f t="shared" si="7"/>
        <v>1</v>
      </c>
      <c r="T32" s="34">
        <f t="shared" si="5"/>
        <v>0</v>
      </c>
      <c r="U32" s="35">
        <f t="shared" si="8"/>
        <v>2.625</v>
      </c>
      <c r="V32" s="33">
        <v>0.8571428571428571</v>
      </c>
      <c r="W32" s="34">
        <v>3.7142857142857144</v>
      </c>
      <c r="X32" s="137">
        <v>1.1131782945736435</v>
      </c>
      <c r="Y32" s="138">
        <v>0.9622047244094488</v>
      </c>
      <c r="Z32" s="139">
        <v>1.2015748031496</v>
      </c>
    </row>
    <row r="33" spans="1:26" s="151" customFormat="1" ht="13.5" customHeight="1">
      <c r="A33" s="317"/>
      <c r="B33" s="135" t="s">
        <v>28</v>
      </c>
      <c r="C33" s="79">
        <v>2</v>
      </c>
      <c r="D33" s="80">
        <v>6</v>
      </c>
      <c r="E33" s="80">
        <v>7</v>
      </c>
      <c r="F33" s="80">
        <v>1</v>
      </c>
      <c r="G33" s="81">
        <v>7</v>
      </c>
      <c r="H33" s="81">
        <v>1</v>
      </c>
      <c r="I33" s="79">
        <f t="shared" si="0"/>
        <v>24</v>
      </c>
      <c r="J33" s="80">
        <v>13</v>
      </c>
      <c r="K33" s="81">
        <v>27</v>
      </c>
      <c r="L33" s="79">
        <v>684</v>
      </c>
      <c r="M33" s="80">
        <v>566</v>
      </c>
      <c r="N33" s="136">
        <v>784</v>
      </c>
      <c r="O33" s="33">
        <f t="shared" si="1"/>
        <v>2</v>
      </c>
      <c r="P33" s="33">
        <f t="shared" si="2"/>
        <v>6</v>
      </c>
      <c r="Q33" s="33">
        <f t="shared" si="3"/>
        <v>2.3333333333333335</v>
      </c>
      <c r="R33" s="33">
        <f t="shared" si="4"/>
        <v>1</v>
      </c>
      <c r="S33" s="34">
        <f t="shared" si="7"/>
        <v>7</v>
      </c>
      <c r="T33" s="34">
        <f t="shared" si="5"/>
        <v>1</v>
      </c>
      <c r="U33" s="35">
        <f t="shared" si="8"/>
        <v>3</v>
      </c>
      <c r="V33" s="33">
        <v>1.8571428571428572</v>
      </c>
      <c r="W33" s="34">
        <v>3.857142857142857</v>
      </c>
      <c r="X33" s="137">
        <v>1.0588235294117647</v>
      </c>
      <c r="Y33" s="138">
        <v>0.8927444794952681</v>
      </c>
      <c r="Z33" s="139">
        <v>1.23270440251572</v>
      </c>
    </row>
    <row r="34" spans="1:26" s="151" customFormat="1" ht="13.5" customHeight="1">
      <c r="A34" s="317"/>
      <c r="B34" s="135" t="s">
        <v>29</v>
      </c>
      <c r="C34" s="79">
        <v>2</v>
      </c>
      <c r="D34" s="80">
        <v>6</v>
      </c>
      <c r="E34" s="80">
        <v>9</v>
      </c>
      <c r="F34" s="80">
        <v>3</v>
      </c>
      <c r="G34" s="81">
        <v>1</v>
      </c>
      <c r="H34" s="81">
        <v>0</v>
      </c>
      <c r="I34" s="79">
        <f t="shared" si="0"/>
        <v>21</v>
      </c>
      <c r="J34" s="80">
        <v>13</v>
      </c>
      <c r="K34" s="81">
        <v>30</v>
      </c>
      <c r="L34" s="79">
        <v>775</v>
      </c>
      <c r="M34" s="80">
        <v>611</v>
      </c>
      <c r="N34" s="136">
        <v>706</v>
      </c>
      <c r="O34" s="33">
        <f t="shared" si="1"/>
        <v>2</v>
      </c>
      <c r="P34" s="33">
        <f t="shared" si="2"/>
        <v>6</v>
      </c>
      <c r="Q34" s="33">
        <f t="shared" si="3"/>
        <v>3</v>
      </c>
      <c r="R34" s="33">
        <f t="shared" si="4"/>
        <v>3</v>
      </c>
      <c r="S34" s="34">
        <f t="shared" si="7"/>
        <v>1</v>
      </c>
      <c r="T34" s="34">
        <f t="shared" si="5"/>
        <v>0</v>
      </c>
      <c r="U34" s="35">
        <f t="shared" si="8"/>
        <v>2.625</v>
      </c>
      <c r="V34" s="33">
        <v>1.8571428571428572</v>
      </c>
      <c r="W34" s="34">
        <v>4.285714285714286</v>
      </c>
      <c r="X34" s="137">
        <v>1.1996904024767803</v>
      </c>
      <c r="Y34" s="138">
        <v>0.960691823899371</v>
      </c>
      <c r="Z34" s="139">
        <v>1.11181102362204</v>
      </c>
    </row>
    <row r="35" spans="1:26" s="151" customFormat="1" ht="13.5" customHeight="1">
      <c r="A35" s="318"/>
      <c r="B35" s="140" t="s">
        <v>30</v>
      </c>
      <c r="C35" s="82">
        <v>1</v>
      </c>
      <c r="D35" s="83">
        <v>9</v>
      </c>
      <c r="E35" s="83">
        <v>2</v>
      </c>
      <c r="F35" s="83">
        <v>9</v>
      </c>
      <c r="G35" s="84">
        <v>3</v>
      </c>
      <c r="H35" s="84">
        <v>2</v>
      </c>
      <c r="I35" s="82">
        <f t="shared" si="0"/>
        <v>26</v>
      </c>
      <c r="J35" s="80">
        <v>23</v>
      </c>
      <c r="K35" s="81">
        <v>34</v>
      </c>
      <c r="L35" s="79">
        <v>766</v>
      </c>
      <c r="M35" s="80">
        <v>643</v>
      </c>
      <c r="N35" s="136">
        <v>795</v>
      </c>
      <c r="O35" s="33">
        <f t="shared" si="1"/>
        <v>1</v>
      </c>
      <c r="P35" s="33">
        <f t="shared" si="2"/>
        <v>9</v>
      </c>
      <c r="Q35" s="33">
        <f t="shared" si="3"/>
        <v>0.6666666666666666</v>
      </c>
      <c r="R35" s="33">
        <f t="shared" si="4"/>
        <v>9</v>
      </c>
      <c r="S35" s="34">
        <f t="shared" si="7"/>
        <v>3</v>
      </c>
      <c r="T35" s="34">
        <f t="shared" si="5"/>
        <v>2</v>
      </c>
      <c r="U35" s="35">
        <f t="shared" si="8"/>
        <v>3.25</v>
      </c>
      <c r="V35" s="33">
        <v>3.2857142857142856</v>
      </c>
      <c r="W35" s="34">
        <v>4.857142857142857</v>
      </c>
      <c r="X35" s="137">
        <v>1.1857585139318885</v>
      </c>
      <c r="Y35" s="138">
        <v>1.0141955835962144</v>
      </c>
      <c r="Z35" s="139">
        <v>1.251968503937</v>
      </c>
    </row>
    <row r="36" spans="1:26" s="151" customFormat="1" ht="13.5" customHeight="1">
      <c r="A36" s="316">
        <v>8</v>
      </c>
      <c r="B36" s="145" t="s">
        <v>31</v>
      </c>
      <c r="C36" s="79">
        <v>5</v>
      </c>
      <c r="D36" s="80">
        <v>8</v>
      </c>
      <c r="E36" s="80">
        <v>8</v>
      </c>
      <c r="F36" s="80">
        <v>4</v>
      </c>
      <c r="G36" s="81">
        <v>1</v>
      </c>
      <c r="H36" s="81">
        <v>1</v>
      </c>
      <c r="I36" s="79">
        <f t="shared" si="0"/>
        <v>27</v>
      </c>
      <c r="J36" s="87">
        <v>22</v>
      </c>
      <c r="K36" s="88">
        <v>21</v>
      </c>
      <c r="L36" s="86">
        <v>635</v>
      </c>
      <c r="M36" s="87">
        <v>635</v>
      </c>
      <c r="N36" s="147">
        <v>780</v>
      </c>
      <c r="O36" s="90">
        <f t="shared" si="1"/>
        <v>5</v>
      </c>
      <c r="P36" s="90">
        <f t="shared" si="2"/>
        <v>8</v>
      </c>
      <c r="Q36" s="90">
        <f t="shared" si="3"/>
        <v>2.6666666666666665</v>
      </c>
      <c r="R36" s="90">
        <f t="shared" si="4"/>
        <v>4</v>
      </c>
      <c r="S36" s="91">
        <f t="shared" si="7"/>
        <v>1</v>
      </c>
      <c r="T36" s="91">
        <f t="shared" si="5"/>
        <v>1</v>
      </c>
      <c r="U36" s="92">
        <f t="shared" si="8"/>
        <v>3.375</v>
      </c>
      <c r="V36" s="90">
        <v>3.142857142857143</v>
      </c>
      <c r="W36" s="91">
        <v>3</v>
      </c>
      <c r="X36" s="148">
        <v>1.001577287066246</v>
      </c>
      <c r="Y36" s="149">
        <v>1.004746835443038</v>
      </c>
      <c r="Z36" s="150">
        <v>1.23613312202852</v>
      </c>
    </row>
    <row r="37" spans="1:26" s="151" customFormat="1" ht="13.5" customHeight="1">
      <c r="A37" s="317"/>
      <c r="B37" s="135" t="s">
        <v>32</v>
      </c>
      <c r="C37" s="79">
        <v>2</v>
      </c>
      <c r="D37" s="80">
        <v>14</v>
      </c>
      <c r="E37" s="80">
        <v>6</v>
      </c>
      <c r="F37" s="80">
        <v>1</v>
      </c>
      <c r="G37" s="81">
        <v>1</v>
      </c>
      <c r="H37" s="81">
        <v>1</v>
      </c>
      <c r="I37" s="79">
        <f aca="true" t="shared" si="9" ref="I37:I56">SUM(C37:H37)</f>
        <v>25</v>
      </c>
      <c r="J37" s="80">
        <v>14</v>
      </c>
      <c r="K37" s="81">
        <v>23</v>
      </c>
      <c r="L37" s="79">
        <v>835</v>
      </c>
      <c r="M37" s="80">
        <v>465</v>
      </c>
      <c r="N37" s="136">
        <v>540</v>
      </c>
      <c r="O37" s="33">
        <f aca="true" t="shared" si="10" ref="O37:O58">C37</f>
        <v>2</v>
      </c>
      <c r="P37" s="33">
        <f aca="true" t="shared" si="11" ref="P37:P58">D37</f>
        <v>14</v>
      </c>
      <c r="Q37" s="33">
        <f aca="true" t="shared" si="12" ref="Q37:Q58">E37/3</f>
        <v>2</v>
      </c>
      <c r="R37" s="33">
        <f aca="true" t="shared" si="13" ref="R37:R58">F37</f>
        <v>1</v>
      </c>
      <c r="S37" s="34">
        <f t="shared" si="7"/>
        <v>1</v>
      </c>
      <c r="T37" s="34">
        <f aca="true" t="shared" si="14" ref="T37:T58">H37</f>
        <v>1</v>
      </c>
      <c r="U37" s="35">
        <f t="shared" si="8"/>
        <v>3.125</v>
      </c>
      <c r="V37" s="33">
        <v>2</v>
      </c>
      <c r="W37" s="34">
        <v>3.2857142857142856</v>
      </c>
      <c r="X37" s="137">
        <v>1.2986003110419906</v>
      </c>
      <c r="Y37" s="138">
        <v>0.7451923076923077</v>
      </c>
      <c r="Z37" s="139">
        <v>0.865384615384615</v>
      </c>
    </row>
    <row r="38" spans="1:26" s="151" customFormat="1" ht="13.5" customHeight="1">
      <c r="A38" s="317"/>
      <c r="B38" s="135" t="s">
        <v>33</v>
      </c>
      <c r="C38" s="79">
        <v>5</v>
      </c>
      <c r="D38" s="80">
        <v>24</v>
      </c>
      <c r="E38" s="80">
        <v>7</v>
      </c>
      <c r="F38" s="80">
        <v>2</v>
      </c>
      <c r="G38" s="81">
        <v>4</v>
      </c>
      <c r="H38" s="81">
        <v>0</v>
      </c>
      <c r="I38" s="79">
        <f t="shared" si="9"/>
        <v>42</v>
      </c>
      <c r="J38" s="80">
        <v>32</v>
      </c>
      <c r="K38" s="81">
        <v>49</v>
      </c>
      <c r="L38" s="79">
        <v>847</v>
      </c>
      <c r="M38" s="80">
        <v>623</v>
      </c>
      <c r="N38" s="136">
        <v>857</v>
      </c>
      <c r="O38" s="33">
        <f t="shared" si="10"/>
        <v>5</v>
      </c>
      <c r="P38" s="33">
        <f t="shared" si="11"/>
        <v>24</v>
      </c>
      <c r="Q38" s="33">
        <f t="shared" si="12"/>
        <v>2.3333333333333335</v>
      </c>
      <c r="R38" s="33">
        <f t="shared" si="13"/>
        <v>2</v>
      </c>
      <c r="S38" s="34">
        <f t="shared" si="7"/>
        <v>4</v>
      </c>
      <c r="T38" s="34">
        <f t="shared" si="14"/>
        <v>0</v>
      </c>
      <c r="U38" s="35">
        <f t="shared" si="8"/>
        <v>5.25</v>
      </c>
      <c r="V38" s="33">
        <v>4.571428571428571</v>
      </c>
      <c r="W38" s="34">
        <v>7</v>
      </c>
      <c r="X38" s="137">
        <v>1.3070987654320987</v>
      </c>
      <c r="Y38" s="138">
        <v>0.9795597484276729</v>
      </c>
      <c r="Z38" s="139">
        <v>1.35387045813586</v>
      </c>
    </row>
    <row r="39" spans="1:26" s="151" customFormat="1" ht="13.5" customHeight="1">
      <c r="A39" s="318"/>
      <c r="B39" s="140" t="s">
        <v>34</v>
      </c>
      <c r="C39" s="82">
        <v>2</v>
      </c>
      <c r="D39" s="83">
        <v>23</v>
      </c>
      <c r="E39" s="83">
        <v>9</v>
      </c>
      <c r="F39" s="83">
        <v>0</v>
      </c>
      <c r="G39" s="84">
        <v>2</v>
      </c>
      <c r="H39" s="84">
        <v>1</v>
      </c>
      <c r="I39" s="82">
        <f t="shared" si="9"/>
        <v>37</v>
      </c>
      <c r="J39" s="83">
        <v>18</v>
      </c>
      <c r="K39" s="84">
        <v>36</v>
      </c>
      <c r="L39" s="82">
        <v>884</v>
      </c>
      <c r="M39" s="83">
        <v>573</v>
      </c>
      <c r="N39" s="141">
        <v>750</v>
      </c>
      <c r="O39" s="47">
        <f t="shared" si="10"/>
        <v>2</v>
      </c>
      <c r="P39" s="47">
        <f t="shared" si="11"/>
        <v>23</v>
      </c>
      <c r="Q39" s="47">
        <f t="shared" si="12"/>
        <v>3</v>
      </c>
      <c r="R39" s="47">
        <f t="shared" si="13"/>
        <v>0</v>
      </c>
      <c r="S39" s="48">
        <f t="shared" si="7"/>
        <v>2</v>
      </c>
      <c r="T39" s="48">
        <f t="shared" si="14"/>
        <v>1</v>
      </c>
      <c r="U39" s="49">
        <f t="shared" si="8"/>
        <v>4.625</v>
      </c>
      <c r="V39" s="47">
        <v>2.5714285714285716</v>
      </c>
      <c r="W39" s="48">
        <v>5.142857142857143</v>
      </c>
      <c r="X39" s="142">
        <v>1.3663060278207109</v>
      </c>
      <c r="Y39" s="138">
        <v>0.9009433962264151</v>
      </c>
      <c r="Z39" s="139">
        <v>1.17924528301886</v>
      </c>
    </row>
    <row r="40" spans="1:26" s="151" customFormat="1" ht="13.5" customHeight="1">
      <c r="A40" s="316">
        <v>9</v>
      </c>
      <c r="B40" s="145" t="s">
        <v>35</v>
      </c>
      <c r="C40" s="86">
        <v>2</v>
      </c>
      <c r="D40" s="87">
        <v>14</v>
      </c>
      <c r="E40" s="87">
        <v>11</v>
      </c>
      <c r="F40" s="87">
        <v>2</v>
      </c>
      <c r="G40" s="88">
        <v>3</v>
      </c>
      <c r="H40" s="88">
        <v>0</v>
      </c>
      <c r="I40" s="86">
        <f t="shared" si="9"/>
        <v>32</v>
      </c>
      <c r="J40" s="87">
        <v>23</v>
      </c>
      <c r="K40" s="88">
        <v>24</v>
      </c>
      <c r="L40" s="86">
        <v>856</v>
      </c>
      <c r="M40" s="87">
        <v>547</v>
      </c>
      <c r="N40" s="147">
        <v>748</v>
      </c>
      <c r="O40" s="90">
        <f t="shared" si="10"/>
        <v>2</v>
      </c>
      <c r="P40" s="90">
        <f t="shared" si="11"/>
        <v>14</v>
      </c>
      <c r="Q40" s="90">
        <f t="shared" si="12"/>
        <v>3.6666666666666665</v>
      </c>
      <c r="R40" s="90">
        <f t="shared" si="13"/>
        <v>2</v>
      </c>
      <c r="S40" s="91">
        <f t="shared" si="7"/>
        <v>3</v>
      </c>
      <c r="T40" s="91">
        <f t="shared" si="14"/>
        <v>0</v>
      </c>
      <c r="U40" s="92">
        <f t="shared" si="8"/>
        <v>4</v>
      </c>
      <c r="V40" s="90">
        <v>3.2857142857142856</v>
      </c>
      <c r="W40" s="91">
        <v>3.4285714285714284</v>
      </c>
      <c r="X40" s="148">
        <v>1.3230293663060277</v>
      </c>
      <c r="Y40" s="149">
        <v>0.860062893081761</v>
      </c>
      <c r="Z40" s="150">
        <v>1.17795275590551</v>
      </c>
    </row>
    <row r="41" spans="1:26" s="151" customFormat="1" ht="13.5" customHeight="1">
      <c r="A41" s="317"/>
      <c r="B41" s="135" t="s">
        <v>36</v>
      </c>
      <c r="C41" s="79">
        <v>2</v>
      </c>
      <c r="D41" s="80">
        <v>13</v>
      </c>
      <c r="E41" s="80">
        <v>12</v>
      </c>
      <c r="F41" s="80">
        <v>2</v>
      </c>
      <c r="G41" s="81">
        <v>3</v>
      </c>
      <c r="H41" s="81">
        <v>0</v>
      </c>
      <c r="I41" s="79">
        <f t="shared" si="9"/>
        <v>32</v>
      </c>
      <c r="J41" s="80">
        <v>12</v>
      </c>
      <c r="K41" s="81">
        <v>31</v>
      </c>
      <c r="L41" s="79">
        <v>844</v>
      </c>
      <c r="M41" s="80">
        <v>553</v>
      </c>
      <c r="N41" s="136">
        <v>753</v>
      </c>
      <c r="O41" s="33">
        <f t="shared" si="10"/>
        <v>2</v>
      </c>
      <c r="P41" s="33">
        <f t="shared" si="11"/>
        <v>13</v>
      </c>
      <c r="Q41" s="33">
        <f t="shared" si="12"/>
        <v>4</v>
      </c>
      <c r="R41" s="33">
        <f t="shared" si="13"/>
        <v>2</v>
      </c>
      <c r="S41" s="34">
        <f t="shared" si="7"/>
        <v>3</v>
      </c>
      <c r="T41" s="34">
        <f t="shared" si="14"/>
        <v>0</v>
      </c>
      <c r="U41" s="35">
        <f t="shared" si="8"/>
        <v>4</v>
      </c>
      <c r="V41" s="33">
        <v>1.7142857142857142</v>
      </c>
      <c r="W41" s="34">
        <v>4.428571428571429</v>
      </c>
      <c r="X41" s="137">
        <v>1.3085271317829457</v>
      </c>
      <c r="Y41" s="138">
        <v>0.8708661417322835</v>
      </c>
      <c r="Z41" s="139">
        <v>1.19145569620253</v>
      </c>
    </row>
    <row r="42" spans="1:26" s="151" customFormat="1" ht="13.5" customHeight="1">
      <c r="A42" s="317"/>
      <c r="B42" s="135" t="s">
        <v>37</v>
      </c>
      <c r="C42" s="79">
        <v>5</v>
      </c>
      <c r="D42" s="80">
        <v>6</v>
      </c>
      <c r="E42" s="80">
        <v>12</v>
      </c>
      <c r="F42" s="80">
        <v>0</v>
      </c>
      <c r="G42" s="81">
        <v>2</v>
      </c>
      <c r="H42" s="81">
        <v>0</v>
      </c>
      <c r="I42" s="79">
        <f t="shared" si="9"/>
        <v>25</v>
      </c>
      <c r="J42" s="80">
        <v>19</v>
      </c>
      <c r="K42" s="81">
        <v>35</v>
      </c>
      <c r="L42" s="79">
        <v>707</v>
      </c>
      <c r="M42" s="80">
        <v>502</v>
      </c>
      <c r="N42" s="136">
        <v>771</v>
      </c>
      <c r="O42" s="33">
        <f t="shared" si="10"/>
        <v>5</v>
      </c>
      <c r="P42" s="33">
        <f t="shared" si="11"/>
        <v>6</v>
      </c>
      <c r="Q42" s="33">
        <f t="shared" si="12"/>
        <v>4</v>
      </c>
      <c r="R42" s="33">
        <f t="shared" si="13"/>
        <v>0</v>
      </c>
      <c r="S42" s="34">
        <f t="shared" si="7"/>
        <v>2</v>
      </c>
      <c r="T42" s="34">
        <f t="shared" si="14"/>
        <v>0</v>
      </c>
      <c r="U42" s="35">
        <f t="shared" si="8"/>
        <v>3.125</v>
      </c>
      <c r="V42" s="33">
        <v>2.7142857142857144</v>
      </c>
      <c r="W42" s="34">
        <v>5</v>
      </c>
      <c r="X42" s="137">
        <v>1.0944272445820433</v>
      </c>
      <c r="Y42" s="138">
        <v>0.7917981072555205</v>
      </c>
      <c r="Z42" s="139">
        <v>1.21417322834645</v>
      </c>
    </row>
    <row r="43" spans="1:26" s="151" customFormat="1" ht="13.5" customHeight="1">
      <c r="A43" s="317"/>
      <c r="B43" s="135" t="s">
        <v>38</v>
      </c>
      <c r="C43" s="79">
        <v>0</v>
      </c>
      <c r="D43" s="80">
        <v>12</v>
      </c>
      <c r="E43" s="80">
        <v>12</v>
      </c>
      <c r="F43" s="80">
        <v>1</v>
      </c>
      <c r="G43" s="81">
        <v>5</v>
      </c>
      <c r="H43" s="81">
        <v>0</v>
      </c>
      <c r="I43" s="79">
        <f t="shared" si="9"/>
        <v>30</v>
      </c>
      <c r="J43" s="80">
        <v>14</v>
      </c>
      <c r="K43" s="81">
        <v>32</v>
      </c>
      <c r="L43" s="79">
        <v>748</v>
      </c>
      <c r="M43" s="80">
        <v>460</v>
      </c>
      <c r="N43" s="136">
        <v>697</v>
      </c>
      <c r="O43" s="33">
        <f t="shared" si="10"/>
        <v>0</v>
      </c>
      <c r="P43" s="33">
        <f t="shared" si="11"/>
        <v>12</v>
      </c>
      <c r="Q43" s="33">
        <f t="shared" si="12"/>
        <v>4</v>
      </c>
      <c r="R43" s="33">
        <f t="shared" si="13"/>
        <v>1</v>
      </c>
      <c r="S43" s="34">
        <f t="shared" si="7"/>
        <v>5</v>
      </c>
      <c r="T43" s="34">
        <f t="shared" si="14"/>
        <v>0</v>
      </c>
      <c r="U43" s="35">
        <f t="shared" si="8"/>
        <v>3.75</v>
      </c>
      <c r="V43" s="33">
        <v>2</v>
      </c>
      <c r="W43" s="34">
        <v>4.571428571428571</v>
      </c>
      <c r="X43" s="137">
        <v>1.154320987654321</v>
      </c>
      <c r="Y43" s="138">
        <v>0.7244094488188977</v>
      </c>
      <c r="Z43" s="139">
        <v>1.09763779527559</v>
      </c>
    </row>
    <row r="44" spans="1:26" s="151" customFormat="1" ht="13.5" customHeight="1">
      <c r="A44" s="318"/>
      <c r="B44" s="140" t="s">
        <v>39</v>
      </c>
      <c r="C44" s="82">
        <v>0</v>
      </c>
      <c r="D44" s="83">
        <v>11</v>
      </c>
      <c r="E44" s="83">
        <v>6</v>
      </c>
      <c r="F44" s="83">
        <v>0</v>
      </c>
      <c r="G44" s="84">
        <v>1</v>
      </c>
      <c r="H44" s="84">
        <v>1</v>
      </c>
      <c r="I44" s="82">
        <f t="shared" si="9"/>
        <v>19</v>
      </c>
      <c r="J44" s="83">
        <v>31</v>
      </c>
      <c r="K44" s="84">
        <v>34</v>
      </c>
      <c r="L44" s="82">
        <v>593</v>
      </c>
      <c r="M44" s="83">
        <v>474</v>
      </c>
      <c r="N44" s="141">
        <v>674</v>
      </c>
      <c r="O44" s="47">
        <f t="shared" si="10"/>
        <v>0</v>
      </c>
      <c r="P44" s="47">
        <f t="shared" si="11"/>
        <v>11</v>
      </c>
      <c r="Q44" s="47">
        <f t="shared" si="12"/>
        <v>2</v>
      </c>
      <c r="R44" s="47">
        <f t="shared" si="13"/>
        <v>0</v>
      </c>
      <c r="S44" s="48">
        <f t="shared" si="7"/>
        <v>1</v>
      </c>
      <c r="T44" s="48">
        <f t="shared" si="14"/>
        <v>1</v>
      </c>
      <c r="U44" s="49">
        <f t="shared" si="8"/>
        <v>2.375</v>
      </c>
      <c r="V44" s="47">
        <v>4.428571428571429</v>
      </c>
      <c r="W44" s="48">
        <v>4.857142857142857</v>
      </c>
      <c r="X44" s="142">
        <v>0.9151234567901234</v>
      </c>
      <c r="Y44" s="143">
        <v>0.7452830188679245</v>
      </c>
      <c r="Z44" s="144">
        <v>1.05974842767295</v>
      </c>
    </row>
    <row r="45" spans="1:26" s="151" customFormat="1" ht="13.5" customHeight="1">
      <c r="A45" s="316">
        <v>10</v>
      </c>
      <c r="B45" s="135" t="s">
        <v>40</v>
      </c>
      <c r="C45" s="79">
        <v>0</v>
      </c>
      <c r="D45" s="80">
        <v>8</v>
      </c>
      <c r="E45" s="80">
        <v>12</v>
      </c>
      <c r="F45" s="80">
        <v>0</v>
      </c>
      <c r="G45" s="81">
        <v>3</v>
      </c>
      <c r="H45" s="81">
        <v>0</v>
      </c>
      <c r="I45" s="79">
        <f t="shared" si="9"/>
        <v>23</v>
      </c>
      <c r="J45" s="80">
        <v>19</v>
      </c>
      <c r="K45" s="81">
        <v>20</v>
      </c>
      <c r="L45" s="79">
        <v>633</v>
      </c>
      <c r="M45" s="80">
        <v>467</v>
      </c>
      <c r="N45" s="136">
        <v>574</v>
      </c>
      <c r="O45" s="33">
        <f t="shared" si="10"/>
        <v>0</v>
      </c>
      <c r="P45" s="33">
        <f t="shared" si="11"/>
        <v>8</v>
      </c>
      <c r="Q45" s="33">
        <f t="shared" si="12"/>
        <v>4</v>
      </c>
      <c r="R45" s="33">
        <f t="shared" si="13"/>
        <v>0</v>
      </c>
      <c r="S45" s="34">
        <f t="shared" si="7"/>
        <v>3</v>
      </c>
      <c r="T45" s="34">
        <f t="shared" si="14"/>
        <v>0</v>
      </c>
      <c r="U45" s="35">
        <f t="shared" si="8"/>
        <v>2.875</v>
      </c>
      <c r="V45" s="33">
        <v>2.7142857142857144</v>
      </c>
      <c r="W45" s="34">
        <v>2.857142857142857</v>
      </c>
      <c r="X45" s="137">
        <v>0.9768518518518519</v>
      </c>
      <c r="Y45" s="138">
        <v>0.7354330708661417</v>
      </c>
      <c r="Z45" s="139">
        <v>0.90251572327044</v>
      </c>
    </row>
    <row r="46" spans="1:26" s="151" customFormat="1" ht="13.5" customHeight="1">
      <c r="A46" s="317"/>
      <c r="B46" s="135" t="s">
        <v>41</v>
      </c>
      <c r="C46" s="79">
        <v>1</v>
      </c>
      <c r="D46" s="80">
        <v>5</v>
      </c>
      <c r="E46" s="80">
        <v>9</v>
      </c>
      <c r="F46" s="80">
        <v>0</v>
      </c>
      <c r="G46" s="81">
        <v>1</v>
      </c>
      <c r="H46" s="81">
        <v>0</v>
      </c>
      <c r="I46" s="79">
        <f t="shared" si="9"/>
        <v>16</v>
      </c>
      <c r="J46" s="80">
        <v>16</v>
      </c>
      <c r="K46" s="81">
        <v>19</v>
      </c>
      <c r="L46" s="79">
        <v>544</v>
      </c>
      <c r="M46" s="80">
        <v>477</v>
      </c>
      <c r="N46" s="136">
        <v>524</v>
      </c>
      <c r="O46" s="33">
        <f t="shared" si="10"/>
        <v>1</v>
      </c>
      <c r="P46" s="33">
        <f t="shared" si="11"/>
        <v>5</v>
      </c>
      <c r="Q46" s="33">
        <f t="shared" si="12"/>
        <v>3</v>
      </c>
      <c r="R46" s="33">
        <f t="shared" si="13"/>
        <v>0</v>
      </c>
      <c r="S46" s="34">
        <f t="shared" si="7"/>
        <v>1</v>
      </c>
      <c r="T46" s="34">
        <f t="shared" si="14"/>
        <v>0</v>
      </c>
      <c r="U46" s="35">
        <f t="shared" si="8"/>
        <v>2</v>
      </c>
      <c r="V46" s="33">
        <v>2.2857142857142856</v>
      </c>
      <c r="W46" s="34">
        <v>2.7142857142857144</v>
      </c>
      <c r="X46" s="137">
        <v>0.8408037094281299</v>
      </c>
      <c r="Y46" s="138">
        <v>0.7476489028213166</v>
      </c>
      <c r="Z46" s="139">
        <v>0.822605965463108</v>
      </c>
    </row>
    <row r="47" spans="1:26" s="151" customFormat="1" ht="13.5" customHeight="1">
      <c r="A47" s="317"/>
      <c r="B47" s="135" t="s">
        <v>42</v>
      </c>
      <c r="C47" s="79">
        <v>0</v>
      </c>
      <c r="D47" s="80">
        <v>8</v>
      </c>
      <c r="E47" s="80">
        <v>7</v>
      </c>
      <c r="F47" s="80">
        <v>1</v>
      </c>
      <c r="G47" s="81">
        <v>1</v>
      </c>
      <c r="H47" s="81">
        <v>0</v>
      </c>
      <c r="I47" s="79">
        <f t="shared" si="9"/>
        <v>17</v>
      </c>
      <c r="J47" s="80">
        <v>10</v>
      </c>
      <c r="K47" s="81">
        <v>20</v>
      </c>
      <c r="L47" s="79">
        <v>596</v>
      </c>
      <c r="M47" s="80">
        <v>471</v>
      </c>
      <c r="N47" s="136">
        <v>557</v>
      </c>
      <c r="O47" s="33">
        <f t="shared" si="10"/>
        <v>0</v>
      </c>
      <c r="P47" s="33">
        <f t="shared" si="11"/>
        <v>8</v>
      </c>
      <c r="Q47" s="33">
        <f t="shared" si="12"/>
        <v>2.3333333333333335</v>
      </c>
      <c r="R47" s="33">
        <f t="shared" si="13"/>
        <v>1</v>
      </c>
      <c r="S47" s="34">
        <f t="shared" si="7"/>
        <v>1</v>
      </c>
      <c r="T47" s="34">
        <f t="shared" si="14"/>
        <v>0</v>
      </c>
      <c r="U47" s="35">
        <f t="shared" si="8"/>
        <v>2.125</v>
      </c>
      <c r="V47" s="33">
        <v>1.4285714285714286</v>
      </c>
      <c r="W47" s="34">
        <v>2.857142857142857</v>
      </c>
      <c r="X47" s="137">
        <v>0.9155145929339478</v>
      </c>
      <c r="Y47" s="138">
        <v>0.7394034536891679</v>
      </c>
      <c r="Z47" s="139">
        <v>0.875786163522013</v>
      </c>
    </row>
    <row r="48" spans="1:26" s="151" customFormat="1" ht="13.5" customHeight="1">
      <c r="A48" s="318"/>
      <c r="B48" s="140" t="s">
        <v>43</v>
      </c>
      <c r="C48" s="82">
        <v>2</v>
      </c>
      <c r="D48" s="83">
        <v>4</v>
      </c>
      <c r="E48" s="83">
        <v>14</v>
      </c>
      <c r="F48" s="83">
        <v>1</v>
      </c>
      <c r="G48" s="84">
        <v>3</v>
      </c>
      <c r="H48" s="84">
        <v>0</v>
      </c>
      <c r="I48" s="82">
        <f t="shared" si="9"/>
        <v>24</v>
      </c>
      <c r="J48" s="83">
        <v>10</v>
      </c>
      <c r="K48" s="84">
        <v>28</v>
      </c>
      <c r="L48" s="82">
        <v>585</v>
      </c>
      <c r="M48" s="83">
        <v>413</v>
      </c>
      <c r="N48" s="141">
        <v>535</v>
      </c>
      <c r="O48" s="47">
        <f t="shared" si="10"/>
        <v>2</v>
      </c>
      <c r="P48" s="47">
        <f t="shared" si="11"/>
        <v>4</v>
      </c>
      <c r="Q48" s="47">
        <f t="shared" si="12"/>
        <v>4.666666666666667</v>
      </c>
      <c r="R48" s="47">
        <f t="shared" si="13"/>
        <v>1</v>
      </c>
      <c r="S48" s="48">
        <f t="shared" si="7"/>
        <v>3</v>
      </c>
      <c r="T48" s="48">
        <f t="shared" si="14"/>
        <v>0</v>
      </c>
      <c r="U48" s="49">
        <f t="shared" si="8"/>
        <v>3</v>
      </c>
      <c r="V48" s="47">
        <v>1.4285714285714286</v>
      </c>
      <c r="W48" s="48">
        <v>4</v>
      </c>
      <c r="X48" s="142">
        <v>0.9027777777777778</v>
      </c>
      <c r="Y48" s="138">
        <v>0.6473354231974922</v>
      </c>
      <c r="Z48" s="139">
        <v>0.84384858044164</v>
      </c>
    </row>
    <row r="49" spans="1:26" s="151" customFormat="1" ht="13.5" customHeight="1">
      <c r="A49" s="316">
        <v>11</v>
      </c>
      <c r="B49" s="145" t="s">
        <v>44</v>
      </c>
      <c r="C49" s="86">
        <v>0</v>
      </c>
      <c r="D49" s="87">
        <v>4</v>
      </c>
      <c r="E49" s="87">
        <v>7</v>
      </c>
      <c r="F49" s="87">
        <v>0</v>
      </c>
      <c r="G49" s="88">
        <v>4</v>
      </c>
      <c r="H49" s="88">
        <v>0</v>
      </c>
      <c r="I49" s="86">
        <f t="shared" si="9"/>
        <v>15</v>
      </c>
      <c r="J49" s="87">
        <v>13</v>
      </c>
      <c r="K49" s="88">
        <v>32</v>
      </c>
      <c r="L49" s="86">
        <v>583</v>
      </c>
      <c r="M49" s="87">
        <v>406</v>
      </c>
      <c r="N49" s="147">
        <v>544</v>
      </c>
      <c r="O49" s="90">
        <f t="shared" si="10"/>
        <v>0</v>
      </c>
      <c r="P49" s="90">
        <f t="shared" si="11"/>
        <v>4</v>
      </c>
      <c r="Q49" s="90">
        <f t="shared" si="12"/>
        <v>2.3333333333333335</v>
      </c>
      <c r="R49" s="90">
        <f t="shared" si="13"/>
        <v>0</v>
      </c>
      <c r="S49" s="91">
        <f t="shared" si="7"/>
        <v>4</v>
      </c>
      <c r="T49" s="91">
        <f t="shared" si="14"/>
        <v>0</v>
      </c>
      <c r="U49" s="92">
        <f t="shared" si="8"/>
        <v>1.875</v>
      </c>
      <c r="V49" s="90">
        <v>1.8571428571428572</v>
      </c>
      <c r="W49" s="91">
        <v>4.571428571428571</v>
      </c>
      <c r="X49" s="148">
        <v>0.9010819165378671</v>
      </c>
      <c r="Y49" s="149">
        <v>0.6373626373626373</v>
      </c>
      <c r="Z49" s="150">
        <v>0.855345911949686</v>
      </c>
    </row>
    <row r="50" spans="1:26" s="151" customFormat="1" ht="13.5" customHeight="1">
      <c r="A50" s="317"/>
      <c r="B50" s="135" t="s">
        <v>45</v>
      </c>
      <c r="C50" s="79">
        <v>5</v>
      </c>
      <c r="D50" s="80">
        <v>3</v>
      </c>
      <c r="E50" s="80">
        <v>10</v>
      </c>
      <c r="F50" s="80">
        <v>1</v>
      </c>
      <c r="G50" s="81">
        <v>0</v>
      </c>
      <c r="H50" s="81">
        <v>0</v>
      </c>
      <c r="I50" s="79">
        <f t="shared" si="9"/>
        <v>19</v>
      </c>
      <c r="J50" s="80">
        <v>13</v>
      </c>
      <c r="K50" s="81">
        <v>25</v>
      </c>
      <c r="L50" s="79">
        <v>568</v>
      </c>
      <c r="M50" s="80">
        <v>431</v>
      </c>
      <c r="N50" s="136">
        <v>577</v>
      </c>
      <c r="O50" s="33">
        <f t="shared" si="10"/>
        <v>5</v>
      </c>
      <c r="P50" s="33">
        <f t="shared" si="11"/>
        <v>3</v>
      </c>
      <c r="Q50" s="33">
        <f t="shared" si="12"/>
        <v>3.3333333333333335</v>
      </c>
      <c r="R50" s="33">
        <f t="shared" si="13"/>
        <v>1</v>
      </c>
      <c r="S50" s="34">
        <f t="shared" si="7"/>
        <v>0</v>
      </c>
      <c r="T50" s="34">
        <f t="shared" si="14"/>
        <v>0</v>
      </c>
      <c r="U50" s="35">
        <f t="shared" si="8"/>
        <v>2.375</v>
      </c>
      <c r="V50" s="33">
        <v>1.8571428571428572</v>
      </c>
      <c r="W50" s="34">
        <v>3.5714285714285716</v>
      </c>
      <c r="X50" s="137">
        <v>0.8819875776397516</v>
      </c>
      <c r="Y50" s="138">
        <v>0.6755485893416928</v>
      </c>
      <c r="Z50" s="139">
        <v>0.907232704402516</v>
      </c>
    </row>
    <row r="51" spans="1:26" s="151" customFormat="1" ht="13.5" customHeight="1">
      <c r="A51" s="317"/>
      <c r="B51" s="135" t="s">
        <v>46</v>
      </c>
      <c r="C51" s="79">
        <v>4</v>
      </c>
      <c r="D51" s="80">
        <v>7</v>
      </c>
      <c r="E51" s="80">
        <v>8</v>
      </c>
      <c r="F51" s="80">
        <v>0</v>
      </c>
      <c r="G51" s="81">
        <v>0</v>
      </c>
      <c r="H51" s="81">
        <v>0</v>
      </c>
      <c r="I51" s="79">
        <f t="shared" si="9"/>
        <v>19</v>
      </c>
      <c r="J51" s="80">
        <v>4</v>
      </c>
      <c r="K51" s="81">
        <v>16</v>
      </c>
      <c r="L51" s="79">
        <v>446</v>
      </c>
      <c r="M51" s="80">
        <v>413</v>
      </c>
      <c r="N51" s="136">
        <v>534</v>
      </c>
      <c r="O51" s="33">
        <f t="shared" si="10"/>
        <v>4</v>
      </c>
      <c r="P51" s="33">
        <f t="shared" si="11"/>
        <v>7</v>
      </c>
      <c r="Q51" s="33">
        <f t="shared" si="12"/>
        <v>2.6666666666666665</v>
      </c>
      <c r="R51" s="33">
        <f t="shared" si="13"/>
        <v>0</v>
      </c>
      <c r="S51" s="34">
        <f t="shared" si="7"/>
        <v>0</v>
      </c>
      <c r="T51" s="34">
        <f t="shared" si="14"/>
        <v>0</v>
      </c>
      <c r="U51" s="35">
        <f t="shared" si="8"/>
        <v>2.375</v>
      </c>
      <c r="V51" s="33">
        <v>0.5714285714285714</v>
      </c>
      <c r="W51" s="34">
        <v>2.2857142857142856</v>
      </c>
      <c r="X51" s="137">
        <v>0.6893353941267388</v>
      </c>
      <c r="Y51" s="138">
        <v>0.6483516483516484</v>
      </c>
      <c r="Z51" s="139">
        <v>0.840944881889764</v>
      </c>
    </row>
    <row r="52" spans="1:26" s="151" customFormat="1" ht="13.5" customHeight="1">
      <c r="A52" s="318"/>
      <c r="B52" s="140" t="s">
        <v>47</v>
      </c>
      <c r="C52" s="82">
        <v>6</v>
      </c>
      <c r="D52" s="83">
        <v>7</v>
      </c>
      <c r="E52" s="83">
        <v>3</v>
      </c>
      <c r="F52" s="83">
        <v>0</v>
      </c>
      <c r="G52" s="84">
        <v>2</v>
      </c>
      <c r="H52" s="84">
        <v>1</v>
      </c>
      <c r="I52" s="82">
        <f t="shared" si="9"/>
        <v>19</v>
      </c>
      <c r="J52" s="83">
        <v>17</v>
      </c>
      <c r="K52" s="84">
        <v>18</v>
      </c>
      <c r="L52" s="82">
        <v>564</v>
      </c>
      <c r="M52" s="83">
        <v>407</v>
      </c>
      <c r="N52" s="141">
        <v>510</v>
      </c>
      <c r="O52" s="47">
        <f t="shared" si="10"/>
        <v>6</v>
      </c>
      <c r="P52" s="47">
        <f t="shared" si="11"/>
        <v>7</v>
      </c>
      <c r="Q52" s="47">
        <f t="shared" si="12"/>
        <v>1</v>
      </c>
      <c r="R52" s="47">
        <f t="shared" si="13"/>
        <v>0</v>
      </c>
      <c r="S52" s="48">
        <f t="shared" si="7"/>
        <v>2</v>
      </c>
      <c r="T52" s="48">
        <f t="shared" si="14"/>
        <v>1</v>
      </c>
      <c r="U52" s="49">
        <f t="shared" si="8"/>
        <v>2.375</v>
      </c>
      <c r="V52" s="47">
        <v>2.4285714285714284</v>
      </c>
      <c r="W52" s="48">
        <v>2.5714285714285716</v>
      </c>
      <c r="X52" s="142">
        <v>0.8717156105100463</v>
      </c>
      <c r="Y52" s="143">
        <v>0.639937106918239</v>
      </c>
      <c r="Z52" s="144">
        <v>0.803149606299213</v>
      </c>
    </row>
    <row r="53" spans="1:26" s="151" customFormat="1" ht="13.5" customHeight="1">
      <c r="A53" s="316">
        <v>12</v>
      </c>
      <c r="B53" s="145" t="s">
        <v>48</v>
      </c>
      <c r="C53" s="86">
        <v>10</v>
      </c>
      <c r="D53" s="87">
        <v>3</v>
      </c>
      <c r="E53" s="87">
        <v>9</v>
      </c>
      <c r="F53" s="87">
        <v>1</v>
      </c>
      <c r="G53" s="88">
        <v>1</v>
      </c>
      <c r="H53" s="88">
        <v>0</v>
      </c>
      <c r="I53" s="86">
        <f t="shared" si="9"/>
        <v>24</v>
      </c>
      <c r="J53" s="87">
        <v>8</v>
      </c>
      <c r="K53" s="88">
        <v>27</v>
      </c>
      <c r="L53" s="86">
        <v>513</v>
      </c>
      <c r="M53" s="87">
        <v>396</v>
      </c>
      <c r="N53" s="147">
        <v>593</v>
      </c>
      <c r="O53" s="90">
        <f t="shared" si="10"/>
        <v>10</v>
      </c>
      <c r="P53" s="90">
        <f t="shared" si="11"/>
        <v>3</v>
      </c>
      <c r="Q53" s="90">
        <f t="shared" si="12"/>
        <v>3</v>
      </c>
      <c r="R53" s="90">
        <f t="shared" si="13"/>
        <v>1</v>
      </c>
      <c r="S53" s="91">
        <f t="shared" si="7"/>
        <v>1</v>
      </c>
      <c r="T53" s="91">
        <f t="shared" si="14"/>
        <v>0</v>
      </c>
      <c r="U53" s="92">
        <f t="shared" si="8"/>
        <v>3</v>
      </c>
      <c r="V53" s="90">
        <v>1.1428571428571428</v>
      </c>
      <c r="W53" s="91">
        <v>3.857142857142857</v>
      </c>
      <c r="X53" s="148">
        <v>0.7916666666666666</v>
      </c>
      <c r="Y53" s="138">
        <v>0.6216640502354788</v>
      </c>
      <c r="Z53" s="139">
        <v>0.932389937106918</v>
      </c>
    </row>
    <row r="54" spans="1:26" s="151" customFormat="1" ht="13.5" customHeight="1">
      <c r="A54" s="317"/>
      <c r="B54" s="135" t="s">
        <v>49</v>
      </c>
      <c r="C54" s="79">
        <v>17</v>
      </c>
      <c r="D54" s="80">
        <v>7</v>
      </c>
      <c r="E54" s="80">
        <v>5</v>
      </c>
      <c r="F54" s="80">
        <v>1</v>
      </c>
      <c r="G54" s="81">
        <v>1</v>
      </c>
      <c r="H54" s="81">
        <v>0</v>
      </c>
      <c r="I54" s="79">
        <f t="shared" si="9"/>
        <v>31</v>
      </c>
      <c r="J54" s="80">
        <v>9</v>
      </c>
      <c r="K54" s="81">
        <v>12</v>
      </c>
      <c r="L54" s="79">
        <v>540</v>
      </c>
      <c r="M54" s="80">
        <v>426</v>
      </c>
      <c r="N54" s="136">
        <v>517</v>
      </c>
      <c r="O54" s="33">
        <f t="shared" si="10"/>
        <v>17</v>
      </c>
      <c r="P54" s="33">
        <f t="shared" si="11"/>
        <v>7</v>
      </c>
      <c r="Q54" s="33">
        <f t="shared" si="12"/>
        <v>1.6666666666666667</v>
      </c>
      <c r="R54" s="33">
        <f t="shared" si="13"/>
        <v>1</v>
      </c>
      <c r="S54" s="34">
        <f t="shared" si="7"/>
        <v>1</v>
      </c>
      <c r="T54" s="34">
        <f t="shared" si="14"/>
        <v>0</v>
      </c>
      <c r="U54" s="35">
        <f t="shared" si="8"/>
        <v>3.875</v>
      </c>
      <c r="V54" s="33">
        <v>1.2857142857142858</v>
      </c>
      <c r="W54" s="34">
        <v>1.7142857142857142</v>
      </c>
      <c r="X54" s="137">
        <v>0.8359133126934984</v>
      </c>
      <c r="Y54" s="138">
        <v>0.6677115987460815</v>
      </c>
      <c r="Z54" s="139">
        <v>0.812893081761006</v>
      </c>
    </row>
    <row r="55" spans="1:26" s="151" customFormat="1" ht="13.5" customHeight="1">
      <c r="A55" s="317"/>
      <c r="B55" s="135" t="s">
        <v>50</v>
      </c>
      <c r="C55" s="79">
        <v>11</v>
      </c>
      <c r="D55" s="80">
        <v>8</v>
      </c>
      <c r="E55" s="80">
        <v>8</v>
      </c>
      <c r="F55" s="80">
        <v>0</v>
      </c>
      <c r="G55" s="81">
        <v>1</v>
      </c>
      <c r="H55" s="81">
        <v>0</v>
      </c>
      <c r="I55" s="79">
        <f t="shared" si="9"/>
        <v>28</v>
      </c>
      <c r="J55" s="80">
        <v>11</v>
      </c>
      <c r="K55" s="81">
        <v>14</v>
      </c>
      <c r="L55" s="79">
        <v>487</v>
      </c>
      <c r="M55" s="80">
        <v>448</v>
      </c>
      <c r="N55" s="136">
        <v>524</v>
      </c>
      <c r="O55" s="33">
        <f t="shared" si="10"/>
        <v>11</v>
      </c>
      <c r="P55" s="33">
        <f t="shared" si="11"/>
        <v>8</v>
      </c>
      <c r="Q55" s="33">
        <f t="shared" si="12"/>
        <v>2.6666666666666665</v>
      </c>
      <c r="R55" s="33">
        <f t="shared" si="13"/>
        <v>0</v>
      </c>
      <c r="S55" s="34">
        <f t="shared" si="7"/>
        <v>1</v>
      </c>
      <c r="T55" s="34">
        <f t="shared" si="14"/>
        <v>0</v>
      </c>
      <c r="U55" s="35">
        <f t="shared" si="8"/>
        <v>3.5</v>
      </c>
      <c r="V55" s="33">
        <v>1.5714285714285714</v>
      </c>
      <c r="W55" s="34">
        <v>2</v>
      </c>
      <c r="X55" s="137">
        <v>0.7538699690402477</v>
      </c>
      <c r="Y55" s="138">
        <v>0.701095461658842</v>
      </c>
      <c r="Z55" s="139">
        <v>0.823899371069182</v>
      </c>
    </row>
    <row r="56" spans="1:26" s="151" customFormat="1" ht="13.5" customHeight="1">
      <c r="A56" s="317"/>
      <c r="B56" s="135" t="s">
        <v>51</v>
      </c>
      <c r="C56" s="79">
        <v>10</v>
      </c>
      <c r="D56" s="80">
        <v>2</v>
      </c>
      <c r="E56" s="80">
        <v>6</v>
      </c>
      <c r="F56" s="80">
        <v>1</v>
      </c>
      <c r="G56" s="81">
        <v>0</v>
      </c>
      <c r="H56" s="81">
        <v>1</v>
      </c>
      <c r="I56" s="79">
        <f t="shared" si="9"/>
        <v>20</v>
      </c>
      <c r="J56" s="80">
        <v>6</v>
      </c>
      <c r="K56" s="81">
        <v>15</v>
      </c>
      <c r="L56" s="79">
        <v>399</v>
      </c>
      <c r="M56" s="80">
        <v>454</v>
      </c>
      <c r="N56" s="136">
        <v>577</v>
      </c>
      <c r="O56" s="33">
        <f t="shared" si="10"/>
        <v>10</v>
      </c>
      <c r="P56" s="33">
        <f t="shared" si="11"/>
        <v>2</v>
      </c>
      <c r="Q56" s="33">
        <f t="shared" si="12"/>
        <v>2</v>
      </c>
      <c r="R56" s="33">
        <f t="shared" si="13"/>
        <v>1</v>
      </c>
      <c r="S56" s="34">
        <f t="shared" si="7"/>
        <v>0</v>
      </c>
      <c r="T56" s="34">
        <f t="shared" si="14"/>
        <v>1</v>
      </c>
      <c r="U56" s="35">
        <f t="shared" si="8"/>
        <v>2.5</v>
      </c>
      <c r="V56" s="33">
        <v>0.8571428571428571</v>
      </c>
      <c r="W56" s="34">
        <v>2.142857142857143</v>
      </c>
      <c r="X56" s="137">
        <v>0.6234375</v>
      </c>
      <c r="Y56" s="138">
        <v>0.7127158555729984</v>
      </c>
      <c r="Z56" s="139">
        <v>0.902973395931142</v>
      </c>
    </row>
    <row r="57" spans="1:26" s="151" customFormat="1" ht="13.5" customHeight="1">
      <c r="A57" s="319"/>
      <c r="B57" s="222">
        <v>53</v>
      </c>
      <c r="C57" s="255"/>
      <c r="D57" s="256"/>
      <c r="E57" s="256"/>
      <c r="F57" s="256"/>
      <c r="G57" s="257"/>
      <c r="H57" s="257"/>
      <c r="I57" s="255"/>
      <c r="J57" s="262">
        <v>3</v>
      </c>
      <c r="K57" s="236"/>
      <c r="L57" s="255"/>
      <c r="M57" s="262">
        <v>258</v>
      </c>
      <c r="N57" s="263"/>
      <c r="O57" s="264">
        <f t="shared" si="10"/>
        <v>0</v>
      </c>
      <c r="P57" s="265">
        <f t="shared" si="11"/>
        <v>0</v>
      </c>
      <c r="Q57" s="265">
        <f t="shared" si="12"/>
        <v>0</v>
      </c>
      <c r="R57" s="265">
        <f t="shared" si="13"/>
        <v>0</v>
      </c>
      <c r="S57" s="266"/>
      <c r="T57" s="266">
        <f t="shared" si="14"/>
        <v>0</v>
      </c>
      <c r="U57" s="260">
        <f>I57/7</f>
        <v>0</v>
      </c>
      <c r="V57" s="33">
        <v>0.42857142857142855</v>
      </c>
      <c r="W57" s="236"/>
      <c r="X57" s="261"/>
      <c r="Y57" s="138">
        <v>0.40887480190174325</v>
      </c>
      <c r="Z57" s="251"/>
    </row>
    <row r="58" spans="1:26" s="151" customFormat="1" ht="15.75" customHeight="1">
      <c r="A58" s="323" t="s">
        <v>61</v>
      </c>
      <c r="B58" s="324"/>
      <c r="C58" s="93">
        <f aca="true" t="shared" si="15" ref="C58:H58">SUM(C5:C57)</f>
        <v>128</v>
      </c>
      <c r="D58" s="94">
        <f t="shared" si="15"/>
        <v>423</v>
      </c>
      <c r="E58" s="94">
        <f t="shared" si="15"/>
        <v>294</v>
      </c>
      <c r="F58" s="94">
        <f t="shared" si="15"/>
        <v>38</v>
      </c>
      <c r="G58" s="95">
        <f t="shared" si="15"/>
        <v>100</v>
      </c>
      <c r="H58" s="95">
        <f t="shared" si="15"/>
        <v>10</v>
      </c>
      <c r="I58" s="93">
        <f>SUM(C58:H58)</f>
        <v>993</v>
      </c>
      <c r="J58" s="94">
        <v>729</v>
      </c>
      <c r="K58" s="95">
        <v>1053</v>
      </c>
      <c r="L58" s="93">
        <f>SUM(L5:L56)</f>
        <v>29489</v>
      </c>
      <c r="M58" s="94">
        <v>27692</v>
      </c>
      <c r="N58" s="152">
        <v>30758</v>
      </c>
      <c r="O58" s="100">
        <f t="shared" si="10"/>
        <v>128</v>
      </c>
      <c r="P58" s="100">
        <f t="shared" si="11"/>
        <v>423</v>
      </c>
      <c r="Q58" s="100">
        <f t="shared" si="12"/>
        <v>98</v>
      </c>
      <c r="R58" s="100">
        <f t="shared" si="13"/>
        <v>38</v>
      </c>
      <c r="S58" s="101">
        <f>G58</f>
        <v>100</v>
      </c>
      <c r="T58" s="101">
        <f t="shared" si="14"/>
        <v>10</v>
      </c>
      <c r="U58" s="102">
        <f>(SUM(I5:I17)/7)+(SUM(I18:I56)/8)</f>
        <v>126.53571428571428</v>
      </c>
      <c r="V58" s="100">
        <v>104.14285714285714</v>
      </c>
      <c r="W58" s="101">
        <v>150.42857142857142</v>
      </c>
      <c r="X58" s="102">
        <f>SUM(X5:X56)</f>
        <v>45.71181207820654</v>
      </c>
      <c r="Y58" s="100">
        <v>43.576334255262</v>
      </c>
      <c r="Z58" s="153">
        <v>48.5141955835962</v>
      </c>
    </row>
    <row r="59" spans="2:26" s="120" customFormat="1" ht="13.5" customHeight="1"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284" t="s">
        <v>118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6"/>
    </row>
    <row r="60" ht="12">
      <c r="M60" s="284" t="s">
        <v>116</v>
      </c>
    </row>
  </sheetData>
  <mergeCells count="21">
    <mergeCell ref="A58:B58"/>
    <mergeCell ref="A27:A30"/>
    <mergeCell ref="A31:A35"/>
    <mergeCell ref="A36:A39"/>
    <mergeCell ref="A53:A57"/>
    <mergeCell ref="A5:A9"/>
    <mergeCell ref="A45:A48"/>
    <mergeCell ref="A49:A52"/>
    <mergeCell ref="X3:Z3"/>
    <mergeCell ref="A14:A17"/>
    <mergeCell ref="A18:A22"/>
    <mergeCell ref="A23:A26"/>
    <mergeCell ref="A10:A13"/>
    <mergeCell ref="A40:A44"/>
    <mergeCell ref="O2:Z2"/>
    <mergeCell ref="C2:N2"/>
    <mergeCell ref="C3:H3"/>
    <mergeCell ref="I3:K3"/>
    <mergeCell ref="O3:T3"/>
    <mergeCell ref="U3:W3"/>
    <mergeCell ref="L3:N3"/>
  </mergeCells>
  <printOptions/>
  <pageMargins left="1.4173228346456694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AO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4.375" style="1" customWidth="1"/>
    <col min="9" max="11" width="5.125" style="1" customWidth="1"/>
    <col min="12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4.375" style="3" customWidth="1"/>
    <col min="30" max="32" width="5.125" style="3" customWidth="1"/>
    <col min="33" max="41" width="6.125" style="3" customWidth="1"/>
    <col min="42" max="16384" width="9.00390625" style="1" customWidth="1"/>
  </cols>
  <sheetData>
    <row r="1" spans="1:41" s="5" customFormat="1" ht="24.75" customHeight="1">
      <c r="A1" s="107" t="s">
        <v>63</v>
      </c>
      <c r="V1" s="107" t="s">
        <v>64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325" t="s">
        <v>81</v>
      </c>
      <c r="P2" s="294"/>
      <c r="Q2" s="294"/>
      <c r="R2" s="294"/>
      <c r="S2" s="294"/>
      <c r="T2" s="295"/>
      <c r="V2" s="108"/>
      <c r="W2" s="109"/>
      <c r="X2" s="296" t="s">
        <v>56</v>
      </c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7"/>
      <c r="AJ2" s="325" t="s">
        <v>81</v>
      </c>
      <c r="AK2" s="294"/>
      <c r="AL2" s="294"/>
      <c r="AM2" s="294"/>
      <c r="AN2" s="294"/>
      <c r="AO2" s="295"/>
    </row>
    <row r="3" spans="1:41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302" t="s">
        <v>58</v>
      </c>
      <c r="P3" s="303"/>
      <c r="Q3" s="303"/>
      <c r="R3" s="307" t="s">
        <v>59</v>
      </c>
      <c r="S3" s="308"/>
      <c r="T3" s="309"/>
      <c r="V3" s="111"/>
      <c r="W3" s="112"/>
      <c r="X3" s="298" t="s">
        <v>106</v>
      </c>
      <c r="Y3" s="299"/>
      <c r="Z3" s="299"/>
      <c r="AA3" s="299"/>
      <c r="AB3" s="299"/>
      <c r="AC3" s="299"/>
      <c r="AD3" s="300" t="s">
        <v>53</v>
      </c>
      <c r="AE3" s="301"/>
      <c r="AF3" s="301"/>
      <c r="AG3" s="304" t="s">
        <v>60</v>
      </c>
      <c r="AH3" s="305"/>
      <c r="AI3" s="306"/>
      <c r="AJ3" s="302" t="s">
        <v>58</v>
      </c>
      <c r="AK3" s="303"/>
      <c r="AL3" s="303"/>
      <c r="AM3" s="307" t="s">
        <v>59</v>
      </c>
      <c r="AN3" s="308"/>
      <c r="AO3" s="309"/>
    </row>
    <row r="4" spans="1:41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13">
        <v>2005</v>
      </c>
      <c r="P4" s="114">
        <v>2004</v>
      </c>
      <c r="Q4" s="115">
        <v>2003</v>
      </c>
      <c r="R4" s="113">
        <v>2005</v>
      </c>
      <c r="S4" s="114">
        <v>2004</v>
      </c>
      <c r="T4" s="129">
        <v>2003</v>
      </c>
      <c r="V4" s="123" t="s">
        <v>54</v>
      </c>
      <c r="W4" s="124" t="s">
        <v>55</v>
      </c>
      <c r="X4" s="125" t="s">
        <v>95</v>
      </c>
      <c r="Y4" s="126" t="s">
        <v>101</v>
      </c>
      <c r="Z4" s="126" t="s">
        <v>102</v>
      </c>
      <c r="AA4" s="126" t="s">
        <v>103</v>
      </c>
      <c r="AB4" s="126" t="s">
        <v>104</v>
      </c>
      <c r="AC4" s="127" t="s">
        <v>105</v>
      </c>
      <c r="AD4" s="113">
        <v>2005</v>
      </c>
      <c r="AE4" s="114">
        <v>2004</v>
      </c>
      <c r="AF4" s="115">
        <v>2003</v>
      </c>
      <c r="AG4" s="113">
        <v>2005</v>
      </c>
      <c r="AH4" s="114">
        <v>2004</v>
      </c>
      <c r="AI4" s="128">
        <v>2003</v>
      </c>
      <c r="AJ4" s="113">
        <v>2005</v>
      </c>
      <c r="AK4" s="114">
        <v>2004</v>
      </c>
      <c r="AL4" s="115">
        <v>2003</v>
      </c>
      <c r="AM4" s="113">
        <v>2005</v>
      </c>
      <c r="AN4" s="114">
        <v>2004</v>
      </c>
      <c r="AO4" s="129">
        <v>2003</v>
      </c>
    </row>
    <row r="5" spans="1:41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2">
        <f aca="true" t="shared" si="0" ref="I5:I36">SUM(C5:H5)</f>
        <v>0</v>
      </c>
      <c r="J5" s="13">
        <v>0</v>
      </c>
      <c r="K5" s="14">
        <v>0</v>
      </c>
      <c r="L5" s="75">
        <v>4</v>
      </c>
      <c r="M5" s="76">
        <v>2</v>
      </c>
      <c r="N5" s="131">
        <v>3</v>
      </c>
      <c r="O5" s="21">
        <f aca="true" t="shared" si="1" ref="O5:O36">I5/6</f>
        <v>0</v>
      </c>
      <c r="P5" s="19">
        <v>0</v>
      </c>
      <c r="Q5" s="20">
        <v>0</v>
      </c>
      <c r="R5" s="132">
        <v>0.008403361344537815</v>
      </c>
      <c r="S5" s="133">
        <v>0.004219409282700422</v>
      </c>
      <c r="T5" s="134">
        <v>0.0064516129032258</v>
      </c>
      <c r="V5" s="322">
        <v>1</v>
      </c>
      <c r="W5" s="130" t="s">
        <v>0</v>
      </c>
      <c r="X5" s="12">
        <v>0</v>
      </c>
      <c r="Y5" s="13">
        <v>0</v>
      </c>
      <c r="Z5" s="13">
        <v>0</v>
      </c>
      <c r="AA5" s="13">
        <v>0</v>
      </c>
      <c r="AB5" s="13">
        <v>0</v>
      </c>
      <c r="AC5" s="14">
        <v>0</v>
      </c>
      <c r="AD5" s="12">
        <f aca="true" t="shared" si="2" ref="AD5:AD36">SUM(X5:AC5)</f>
        <v>0</v>
      </c>
      <c r="AE5" s="13">
        <v>0</v>
      </c>
      <c r="AF5" s="14">
        <v>0</v>
      </c>
      <c r="AG5" s="75">
        <v>10</v>
      </c>
      <c r="AH5" s="76">
        <v>3</v>
      </c>
      <c r="AI5" s="131">
        <v>9</v>
      </c>
      <c r="AJ5" s="21">
        <f aca="true" t="shared" si="3" ref="AJ5:AJ36">AD5/6</f>
        <v>0</v>
      </c>
      <c r="AK5" s="19">
        <v>0</v>
      </c>
      <c r="AL5" s="20">
        <v>0</v>
      </c>
      <c r="AM5" s="132">
        <v>0.02100840336134454</v>
      </c>
      <c r="AN5" s="133">
        <v>0.006329113924050633</v>
      </c>
      <c r="AO5" s="134">
        <v>0.0193548387096774</v>
      </c>
    </row>
    <row r="6" spans="1:41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6">
        <f t="shared" si="0"/>
        <v>0</v>
      </c>
      <c r="J6" s="27">
        <v>0</v>
      </c>
      <c r="K6" s="28">
        <v>1</v>
      </c>
      <c r="L6" s="79">
        <v>5</v>
      </c>
      <c r="M6" s="80">
        <v>7</v>
      </c>
      <c r="N6" s="136">
        <v>8</v>
      </c>
      <c r="O6" s="35">
        <f t="shared" si="1"/>
        <v>0</v>
      </c>
      <c r="P6" s="33">
        <v>0</v>
      </c>
      <c r="Q6" s="34">
        <v>0.16666666666666666</v>
      </c>
      <c r="R6" s="137">
        <v>0.010482180293501049</v>
      </c>
      <c r="S6" s="138">
        <v>0.014736842105263158</v>
      </c>
      <c r="T6" s="139">
        <v>0.017094017094017</v>
      </c>
      <c r="V6" s="317"/>
      <c r="W6" s="135" t="s">
        <v>1</v>
      </c>
      <c r="X6" s="26">
        <v>0</v>
      </c>
      <c r="Y6" s="27">
        <v>0</v>
      </c>
      <c r="Z6" s="27">
        <v>0</v>
      </c>
      <c r="AA6" s="27">
        <v>0</v>
      </c>
      <c r="AB6" s="27">
        <v>1</v>
      </c>
      <c r="AC6" s="28">
        <v>0</v>
      </c>
      <c r="AD6" s="26">
        <f t="shared" si="2"/>
        <v>1</v>
      </c>
      <c r="AE6" s="27">
        <v>0</v>
      </c>
      <c r="AF6" s="28">
        <v>0</v>
      </c>
      <c r="AG6" s="79">
        <v>8</v>
      </c>
      <c r="AH6" s="80">
        <v>11</v>
      </c>
      <c r="AI6" s="136">
        <v>10</v>
      </c>
      <c r="AJ6" s="35">
        <f t="shared" si="3"/>
        <v>0.16666666666666666</v>
      </c>
      <c r="AK6" s="33">
        <v>0</v>
      </c>
      <c r="AL6" s="34">
        <v>0</v>
      </c>
      <c r="AM6" s="137">
        <v>0.016771488469601678</v>
      </c>
      <c r="AN6" s="138">
        <v>0.023157894736842106</v>
      </c>
      <c r="AO6" s="139">
        <v>0.0213675213675213</v>
      </c>
    </row>
    <row r="7" spans="1:41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8">
        <v>0</v>
      </c>
      <c r="I7" s="26">
        <f t="shared" si="0"/>
        <v>0</v>
      </c>
      <c r="J7" s="27">
        <v>0</v>
      </c>
      <c r="K7" s="28">
        <v>0</v>
      </c>
      <c r="L7" s="79">
        <v>10</v>
      </c>
      <c r="M7" s="80">
        <v>8</v>
      </c>
      <c r="N7" s="136">
        <v>6</v>
      </c>
      <c r="O7" s="35">
        <f t="shared" si="1"/>
        <v>0</v>
      </c>
      <c r="P7" s="33">
        <v>0</v>
      </c>
      <c r="Q7" s="34">
        <v>0</v>
      </c>
      <c r="R7" s="137">
        <v>0.021321961620469083</v>
      </c>
      <c r="S7" s="138">
        <v>0.016736401673640166</v>
      </c>
      <c r="T7" s="139">
        <v>0.0127388535031847</v>
      </c>
      <c r="V7" s="317"/>
      <c r="W7" s="135" t="s">
        <v>2</v>
      </c>
      <c r="X7" s="26">
        <v>0</v>
      </c>
      <c r="Y7" s="27">
        <v>0</v>
      </c>
      <c r="Z7" s="27">
        <v>0</v>
      </c>
      <c r="AA7" s="27">
        <v>0</v>
      </c>
      <c r="AB7" s="27">
        <v>0</v>
      </c>
      <c r="AC7" s="28">
        <v>2</v>
      </c>
      <c r="AD7" s="26">
        <f t="shared" si="2"/>
        <v>2</v>
      </c>
      <c r="AE7" s="27">
        <v>0</v>
      </c>
      <c r="AF7" s="28">
        <v>0</v>
      </c>
      <c r="AG7" s="79">
        <v>14</v>
      </c>
      <c r="AH7" s="80">
        <v>15</v>
      </c>
      <c r="AI7" s="136">
        <v>11</v>
      </c>
      <c r="AJ7" s="35">
        <f t="shared" si="3"/>
        <v>0.3333333333333333</v>
      </c>
      <c r="AK7" s="33">
        <v>0</v>
      </c>
      <c r="AL7" s="34">
        <v>0</v>
      </c>
      <c r="AM7" s="137">
        <v>0.029850746268656716</v>
      </c>
      <c r="AN7" s="138">
        <v>0.03138075313807531</v>
      </c>
      <c r="AO7" s="139">
        <v>0.0233545647558386</v>
      </c>
    </row>
    <row r="8" spans="1:41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8">
        <v>0</v>
      </c>
      <c r="I8" s="26">
        <f t="shared" si="0"/>
        <v>0</v>
      </c>
      <c r="J8" s="27">
        <v>0</v>
      </c>
      <c r="K8" s="28">
        <v>0</v>
      </c>
      <c r="L8" s="79">
        <v>5</v>
      </c>
      <c r="M8" s="80">
        <v>10</v>
      </c>
      <c r="N8" s="136">
        <v>2</v>
      </c>
      <c r="O8" s="35">
        <f t="shared" si="1"/>
        <v>0</v>
      </c>
      <c r="P8" s="33">
        <v>0</v>
      </c>
      <c r="Q8" s="34">
        <v>0</v>
      </c>
      <c r="R8" s="137">
        <v>0.010683760683760684</v>
      </c>
      <c r="S8" s="138">
        <v>0.021052631578947368</v>
      </c>
      <c r="T8" s="139">
        <v>0.00423728813559322</v>
      </c>
      <c r="V8" s="317"/>
      <c r="W8" s="135" t="s">
        <v>3</v>
      </c>
      <c r="X8" s="26">
        <v>0</v>
      </c>
      <c r="Y8" s="27">
        <v>0</v>
      </c>
      <c r="Z8" s="27">
        <v>0</v>
      </c>
      <c r="AA8" s="27">
        <v>0</v>
      </c>
      <c r="AB8" s="27">
        <v>0</v>
      </c>
      <c r="AC8" s="28">
        <v>0</v>
      </c>
      <c r="AD8" s="26">
        <f t="shared" si="2"/>
        <v>0</v>
      </c>
      <c r="AE8" s="27">
        <v>0</v>
      </c>
      <c r="AF8" s="28">
        <v>0</v>
      </c>
      <c r="AG8" s="79">
        <v>9</v>
      </c>
      <c r="AH8" s="80">
        <v>9</v>
      </c>
      <c r="AI8" s="136">
        <v>9</v>
      </c>
      <c r="AJ8" s="35">
        <f t="shared" si="3"/>
        <v>0</v>
      </c>
      <c r="AK8" s="33">
        <v>0</v>
      </c>
      <c r="AL8" s="34">
        <v>0</v>
      </c>
      <c r="AM8" s="137">
        <v>0.019230769230769232</v>
      </c>
      <c r="AN8" s="138">
        <v>0.018947368421052633</v>
      </c>
      <c r="AO8" s="139">
        <v>0.0190677966101694</v>
      </c>
    </row>
    <row r="9" spans="1:41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0">
        <f t="shared" si="0"/>
        <v>0</v>
      </c>
      <c r="J9" s="41">
        <v>0</v>
      </c>
      <c r="K9" s="42">
        <v>0</v>
      </c>
      <c r="L9" s="82">
        <v>12</v>
      </c>
      <c r="M9" s="83">
        <v>7</v>
      </c>
      <c r="N9" s="141">
        <v>10</v>
      </c>
      <c r="O9" s="49">
        <f t="shared" si="1"/>
        <v>0</v>
      </c>
      <c r="P9" s="47">
        <v>0</v>
      </c>
      <c r="Q9" s="48">
        <v>0</v>
      </c>
      <c r="R9" s="142">
        <v>0.02553191489361702</v>
      </c>
      <c r="S9" s="143">
        <v>0.014736842105263158</v>
      </c>
      <c r="T9" s="144">
        <v>0.0211864406779661</v>
      </c>
      <c r="V9" s="318"/>
      <c r="W9" s="140" t="s">
        <v>4</v>
      </c>
      <c r="X9" s="40">
        <v>0</v>
      </c>
      <c r="Y9" s="41">
        <v>0</v>
      </c>
      <c r="Z9" s="41">
        <v>0</v>
      </c>
      <c r="AA9" s="41">
        <v>0</v>
      </c>
      <c r="AB9" s="41">
        <v>0</v>
      </c>
      <c r="AC9" s="42">
        <v>0</v>
      </c>
      <c r="AD9" s="40">
        <f t="shared" si="2"/>
        <v>0</v>
      </c>
      <c r="AE9" s="41">
        <v>0</v>
      </c>
      <c r="AF9" s="42">
        <v>0</v>
      </c>
      <c r="AG9" s="82">
        <v>9</v>
      </c>
      <c r="AH9" s="83">
        <v>19</v>
      </c>
      <c r="AI9" s="141">
        <v>7</v>
      </c>
      <c r="AJ9" s="49">
        <f t="shared" si="3"/>
        <v>0</v>
      </c>
      <c r="AK9" s="47">
        <v>0</v>
      </c>
      <c r="AL9" s="48">
        <v>0</v>
      </c>
      <c r="AM9" s="142">
        <v>0.019148936170212766</v>
      </c>
      <c r="AN9" s="143">
        <v>0.04</v>
      </c>
      <c r="AO9" s="144">
        <v>0.0148305084745762</v>
      </c>
    </row>
    <row r="10" spans="1:41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54">
        <v>0</v>
      </c>
      <c r="I10" s="29">
        <f t="shared" si="0"/>
        <v>0</v>
      </c>
      <c r="J10" s="30">
        <v>0</v>
      </c>
      <c r="K10" s="54">
        <v>0</v>
      </c>
      <c r="L10" s="29">
        <v>2</v>
      </c>
      <c r="M10" s="30">
        <v>5</v>
      </c>
      <c r="N10" s="31">
        <v>5</v>
      </c>
      <c r="O10" s="57">
        <f t="shared" si="1"/>
        <v>0</v>
      </c>
      <c r="P10" s="55">
        <v>0</v>
      </c>
      <c r="Q10" s="56">
        <v>0</v>
      </c>
      <c r="R10" s="36">
        <v>0.0042643923240938165</v>
      </c>
      <c r="S10" s="58">
        <v>0.010482180293501049</v>
      </c>
      <c r="T10" s="59">
        <v>0.0106157112526539</v>
      </c>
      <c r="V10" s="316">
        <v>2</v>
      </c>
      <c r="W10" s="145" t="s">
        <v>5</v>
      </c>
      <c r="X10" s="29">
        <v>0</v>
      </c>
      <c r="Y10" s="30">
        <v>0</v>
      </c>
      <c r="Z10" s="30">
        <v>0</v>
      </c>
      <c r="AA10" s="30">
        <v>0</v>
      </c>
      <c r="AB10" s="30">
        <v>0</v>
      </c>
      <c r="AC10" s="54">
        <v>0</v>
      </c>
      <c r="AD10" s="29">
        <f t="shared" si="2"/>
        <v>0</v>
      </c>
      <c r="AE10" s="30">
        <v>0</v>
      </c>
      <c r="AF10" s="54">
        <v>0</v>
      </c>
      <c r="AG10" s="29">
        <v>12</v>
      </c>
      <c r="AH10" s="30">
        <v>2</v>
      </c>
      <c r="AI10" s="31">
        <v>8</v>
      </c>
      <c r="AJ10" s="57">
        <f t="shared" si="3"/>
        <v>0</v>
      </c>
      <c r="AK10" s="55">
        <v>0</v>
      </c>
      <c r="AL10" s="56">
        <v>0</v>
      </c>
      <c r="AM10" s="36">
        <v>0.0255863539445629</v>
      </c>
      <c r="AN10" s="58">
        <v>0.0041928721174004195</v>
      </c>
      <c r="AO10" s="59">
        <v>0.0169851380042462</v>
      </c>
    </row>
    <row r="11" spans="1:41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54">
        <v>0</v>
      </c>
      <c r="I11" s="29">
        <f t="shared" si="0"/>
        <v>0</v>
      </c>
      <c r="J11" s="30">
        <v>0</v>
      </c>
      <c r="K11" s="54">
        <v>0</v>
      </c>
      <c r="L11" s="29">
        <v>3</v>
      </c>
      <c r="M11" s="30">
        <v>8</v>
      </c>
      <c r="N11" s="31">
        <v>0</v>
      </c>
      <c r="O11" s="57">
        <f t="shared" si="1"/>
        <v>0</v>
      </c>
      <c r="P11" s="55">
        <v>0</v>
      </c>
      <c r="Q11" s="56">
        <v>0</v>
      </c>
      <c r="R11" s="36">
        <v>0.006396588486140725</v>
      </c>
      <c r="S11" s="37">
        <v>0.016771488469601678</v>
      </c>
      <c r="T11" s="38">
        <v>0</v>
      </c>
      <c r="V11" s="317"/>
      <c r="W11" s="135" t="s">
        <v>6</v>
      </c>
      <c r="X11" s="29">
        <v>0</v>
      </c>
      <c r="Y11" s="30">
        <v>0</v>
      </c>
      <c r="Z11" s="30">
        <v>0</v>
      </c>
      <c r="AA11" s="30">
        <v>0</v>
      </c>
      <c r="AB11" s="30">
        <v>0</v>
      </c>
      <c r="AC11" s="54">
        <v>0</v>
      </c>
      <c r="AD11" s="29">
        <f t="shared" si="2"/>
        <v>0</v>
      </c>
      <c r="AE11" s="30">
        <v>0</v>
      </c>
      <c r="AF11" s="54">
        <v>0</v>
      </c>
      <c r="AG11" s="29">
        <v>4</v>
      </c>
      <c r="AH11" s="30">
        <v>17</v>
      </c>
      <c r="AI11" s="31">
        <v>1</v>
      </c>
      <c r="AJ11" s="57">
        <f t="shared" si="3"/>
        <v>0</v>
      </c>
      <c r="AK11" s="55">
        <v>0</v>
      </c>
      <c r="AL11" s="56">
        <v>0</v>
      </c>
      <c r="AM11" s="36">
        <v>0.008528784648187633</v>
      </c>
      <c r="AN11" s="37">
        <v>0.03563941299790356</v>
      </c>
      <c r="AO11" s="38">
        <v>0.00211864406779661</v>
      </c>
    </row>
    <row r="12" spans="1:41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1</v>
      </c>
      <c r="F12" s="30">
        <v>0</v>
      </c>
      <c r="G12" s="30">
        <v>0</v>
      </c>
      <c r="H12" s="54">
        <v>0</v>
      </c>
      <c r="I12" s="29">
        <f t="shared" si="0"/>
        <v>1</v>
      </c>
      <c r="J12" s="30">
        <v>0</v>
      </c>
      <c r="K12" s="54">
        <v>0</v>
      </c>
      <c r="L12" s="29">
        <v>12</v>
      </c>
      <c r="M12" s="30">
        <v>10</v>
      </c>
      <c r="N12" s="31">
        <v>6</v>
      </c>
      <c r="O12" s="57">
        <f t="shared" si="1"/>
        <v>0.16666666666666666</v>
      </c>
      <c r="P12" s="55">
        <v>0</v>
      </c>
      <c r="Q12" s="56">
        <v>0</v>
      </c>
      <c r="R12" s="36">
        <v>0.0255863539445629</v>
      </c>
      <c r="S12" s="37">
        <v>0.020964360587002098</v>
      </c>
      <c r="T12" s="38">
        <v>0.0127118644067796</v>
      </c>
      <c r="V12" s="317"/>
      <c r="W12" s="135" t="s">
        <v>7</v>
      </c>
      <c r="X12" s="29">
        <v>0</v>
      </c>
      <c r="Y12" s="30">
        <v>0</v>
      </c>
      <c r="Z12" s="30">
        <v>0</v>
      </c>
      <c r="AA12" s="30">
        <v>0</v>
      </c>
      <c r="AB12" s="30">
        <v>0</v>
      </c>
      <c r="AC12" s="54">
        <v>0</v>
      </c>
      <c r="AD12" s="29">
        <f t="shared" si="2"/>
        <v>0</v>
      </c>
      <c r="AE12" s="30">
        <v>0</v>
      </c>
      <c r="AF12" s="54">
        <v>0</v>
      </c>
      <c r="AG12" s="29">
        <v>8</v>
      </c>
      <c r="AH12" s="30">
        <v>13</v>
      </c>
      <c r="AI12" s="31">
        <v>7</v>
      </c>
      <c r="AJ12" s="57">
        <f t="shared" si="3"/>
        <v>0</v>
      </c>
      <c r="AK12" s="55">
        <v>0</v>
      </c>
      <c r="AL12" s="56">
        <v>0</v>
      </c>
      <c r="AM12" s="36">
        <v>0.017057569296375266</v>
      </c>
      <c r="AN12" s="37">
        <v>0.027253668763102725</v>
      </c>
      <c r="AO12" s="38">
        <v>0.0148305084745762</v>
      </c>
    </row>
    <row r="13" spans="1:41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62">
        <v>0</v>
      </c>
      <c r="I13" s="43">
        <f t="shared" si="0"/>
        <v>0</v>
      </c>
      <c r="J13" s="44">
        <v>0</v>
      </c>
      <c r="K13" s="62">
        <v>0</v>
      </c>
      <c r="L13" s="43">
        <v>6</v>
      </c>
      <c r="M13" s="44">
        <v>4</v>
      </c>
      <c r="N13" s="45">
        <v>6</v>
      </c>
      <c r="O13" s="65">
        <f t="shared" si="1"/>
        <v>0</v>
      </c>
      <c r="P13" s="63">
        <v>0</v>
      </c>
      <c r="Q13" s="64">
        <v>0</v>
      </c>
      <c r="R13" s="50">
        <v>0.01279317697228145</v>
      </c>
      <c r="S13" s="51">
        <v>0.008385744234800839</v>
      </c>
      <c r="T13" s="52">
        <v>0.0127388535031847</v>
      </c>
      <c r="V13" s="318"/>
      <c r="W13" s="140" t="s">
        <v>8</v>
      </c>
      <c r="X13" s="43">
        <v>0</v>
      </c>
      <c r="Y13" s="44">
        <v>0</v>
      </c>
      <c r="Z13" s="44">
        <v>0</v>
      </c>
      <c r="AA13" s="44">
        <v>0</v>
      </c>
      <c r="AB13" s="44">
        <v>0</v>
      </c>
      <c r="AC13" s="62">
        <v>0</v>
      </c>
      <c r="AD13" s="43">
        <f t="shared" si="2"/>
        <v>0</v>
      </c>
      <c r="AE13" s="44">
        <v>0</v>
      </c>
      <c r="AF13" s="62">
        <v>0</v>
      </c>
      <c r="AG13" s="43">
        <v>11</v>
      </c>
      <c r="AH13" s="44">
        <v>8</v>
      </c>
      <c r="AI13" s="45">
        <v>4</v>
      </c>
      <c r="AJ13" s="65">
        <f t="shared" si="3"/>
        <v>0</v>
      </c>
      <c r="AK13" s="63">
        <v>0</v>
      </c>
      <c r="AL13" s="64">
        <v>0</v>
      </c>
      <c r="AM13" s="50">
        <v>0.023454157782515993</v>
      </c>
      <c r="AN13" s="51">
        <v>0.016771488469601678</v>
      </c>
      <c r="AO13" s="52">
        <v>0.00849256900212314</v>
      </c>
    </row>
    <row r="14" spans="1:41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  <c r="I14" s="67">
        <f t="shared" si="0"/>
        <v>0</v>
      </c>
      <c r="J14" s="68">
        <v>0</v>
      </c>
      <c r="K14" s="69">
        <v>0</v>
      </c>
      <c r="L14" s="67">
        <v>3</v>
      </c>
      <c r="M14" s="68">
        <v>8</v>
      </c>
      <c r="N14" s="70">
        <v>5</v>
      </c>
      <c r="O14" s="73">
        <f t="shared" si="1"/>
        <v>0</v>
      </c>
      <c r="P14" s="71">
        <v>0</v>
      </c>
      <c r="Q14" s="72">
        <v>0</v>
      </c>
      <c r="R14" s="74">
        <v>0.006382978723404255</v>
      </c>
      <c r="S14" s="37">
        <v>0.016771488469601678</v>
      </c>
      <c r="T14" s="38">
        <v>0.010593220338983</v>
      </c>
      <c r="V14" s="316">
        <v>3</v>
      </c>
      <c r="W14" s="145" t="s">
        <v>9</v>
      </c>
      <c r="X14" s="67">
        <v>0</v>
      </c>
      <c r="Y14" s="68">
        <v>0</v>
      </c>
      <c r="Z14" s="68">
        <v>0</v>
      </c>
      <c r="AA14" s="68">
        <v>0</v>
      </c>
      <c r="AB14" s="68">
        <v>0</v>
      </c>
      <c r="AC14" s="69">
        <v>0</v>
      </c>
      <c r="AD14" s="67">
        <f t="shared" si="2"/>
        <v>0</v>
      </c>
      <c r="AE14" s="68">
        <v>0</v>
      </c>
      <c r="AF14" s="69">
        <v>0</v>
      </c>
      <c r="AG14" s="67">
        <v>8</v>
      </c>
      <c r="AH14" s="68">
        <v>9</v>
      </c>
      <c r="AI14" s="70">
        <v>8</v>
      </c>
      <c r="AJ14" s="73">
        <f t="shared" si="3"/>
        <v>0</v>
      </c>
      <c r="AK14" s="71">
        <v>0</v>
      </c>
      <c r="AL14" s="72">
        <v>0</v>
      </c>
      <c r="AM14" s="74">
        <v>0.01702127659574468</v>
      </c>
      <c r="AN14" s="37">
        <v>0.018867924528301886</v>
      </c>
      <c r="AO14" s="38">
        <v>0.0169491525423728</v>
      </c>
    </row>
    <row r="15" spans="1:41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54">
        <v>0</v>
      </c>
      <c r="I15" s="29">
        <f t="shared" si="0"/>
        <v>0</v>
      </c>
      <c r="J15" s="30">
        <v>0</v>
      </c>
      <c r="K15" s="54">
        <v>0</v>
      </c>
      <c r="L15" s="29">
        <v>4</v>
      </c>
      <c r="M15" s="30">
        <v>4</v>
      </c>
      <c r="N15" s="31">
        <v>1</v>
      </c>
      <c r="O15" s="57">
        <f t="shared" si="1"/>
        <v>0</v>
      </c>
      <c r="P15" s="55">
        <v>0</v>
      </c>
      <c r="Q15" s="56">
        <v>0</v>
      </c>
      <c r="R15" s="36">
        <v>0.00851063829787234</v>
      </c>
      <c r="S15" s="37">
        <v>0.008385744234800839</v>
      </c>
      <c r="T15" s="38">
        <v>0.00212314225053078</v>
      </c>
      <c r="V15" s="317"/>
      <c r="W15" s="135" t="s">
        <v>10</v>
      </c>
      <c r="X15" s="29">
        <v>0</v>
      </c>
      <c r="Y15" s="30">
        <v>0</v>
      </c>
      <c r="Z15" s="30">
        <v>0</v>
      </c>
      <c r="AA15" s="30">
        <v>0</v>
      </c>
      <c r="AB15" s="30">
        <v>0</v>
      </c>
      <c r="AC15" s="54">
        <v>0</v>
      </c>
      <c r="AD15" s="29">
        <f t="shared" si="2"/>
        <v>0</v>
      </c>
      <c r="AE15" s="30">
        <v>0</v>
      </c>
      <c r="AF15" s="54">
        <v>0</v>
      </c>
      <c r="AG15" s="29">
        <v>10</v>
      </c>
      <c r="AH15" s="30">
        <v>7</v>
      </c>
      <c r="AI15" s="31">
        <v>10</v>
      </c>
      <c r="AJ15" s="57">
        <f t="shared" si="3"/>
        <v>0</v>
      </c>
      <c r="AK15" s="55">
        <v>0</v>
      </c>
      <c r="AL15" s="56">
        <v>0</v>
      </c>
      <c r="AM15" s="36">
        <v>0.02127659574468085</v>
      </c>
      <c r="AN15" s="37">
        <v>0.014675052410901468</v>
      </c>
      <c r="AO15" s="38">
        <v>0.0212314225053078</v>
      </c>
    </row>
    <row r="16" spans="1:41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54">
        <v>0</v>
      </c>
      <c r="I16" s="29">
        <f t="shared" si="0"/>
        <v>0</v>
      </c>
      <c r="J16" s="30">
        <v>0</v>
      </c>
      <c r="K16" s="54">
        <v>0</v>
      </c>
      <c r="L16" s="29">
        <v>9</v>
      </c>
      <c r="M16" s="30">
        <v>8</v>
      </c>
      <c r="N16" s="31">
        <v>2</v>
      </c>
      <c r="O16" s="57">
        <f t="shared" si="1"/>
        <v>0</v>
      </c>
      <c r="P16" s="55">
        <v>0</v>
      </c>
      <c r="Q16" s="56">
        <v>0</v>
      </c>
      <c r="R16" s="36">
        <v>0.019148936170212766</v>
      </c>
      <c r="S16" s="37">
        <v>0.016771488469601678</v>
      </c>
      <c r="T16" s="38">
        <v>0.00424628450106157</v>
      </c>
      <c r="V16" s="317"/>
      <c r="W16" s="135" t="s">
        <v>11</v>
      </c>
      <c r="X16" s="29">
        <v>0</v>
      </c>
      <c r="Y16" s="30">
        <v>0</v>
      </c>
      <c r="Z16" s="30">
        <v>0</v>
      </c>
      <c r="AA16" s="30">
        <v>0</v>
      </c>
      <c r="AB16" s="30">
        <v>0</v>
      </c>
      <c r="AC16" s="54">
        <v>0</v>
      </c>
      <c r="AD16" s="29">
        <f t="shared" si="2"/>
        <v>0</v>
      </c>
      <c r="AE16" s="30">
        <v>0</v>
      </c>
      <c r="AF16" s="54">
        <v>0</v>
      </c>
      <c r="AG16" s="29">
        <v>7</v>
      </c>
      <c r="AH16" s="30">
        <v>16</v>
      </c>
      <c r="AI16" s="31">
        <v>7</v>
      </c>
      <c r="AJ16" s="57">
        <f t="shared" si="3"/>
        <v>0</v>
      </c>
      <c r="AK16" s="55">
        <v>0</v>
      </c>
      <c r="AL16" s="56">
        <v>0</v>
      </c>
      <c r="AM16" s="36">
        <v>0.014893617021276596</v>
      </c>
      <c r="AN16" s="37">
        <v>0.033542976939203356</v>
      </c>
      <c r="AO16" s="38">
        <v>0.0148619957537155</v>
      </c>
    </row>
    <row r="17" spans="1:41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54">
        <v>0</v>
      </c>
      <c r="I17" s="29">
        <f t="shared" si="0"/>
        <v>0</v>
      </c>
      <c r="J17" s="30">
        <v>0</v>
      </c>
      <c r="K17" s="54">
        <v>0</v>
      </c>
      <c r="L17" s="29">
        <v>7</v>
      </c>
      <c r="M17" s="30">
        <v>4</v>
      </c>
      <c r="N17" s="31">
        <v>9</v>
      </c>
      <c r="O17" s="57">
        <f t="shared" si="1"/>
        <v>0</v>
      </c>
      <c r="P17" s="55">
        <v>0</v>
      </c>
      <c r="Q17" s="56">
        <v>0</v>
      </c>
      <c r="R17" s="36">
        <v>0.014925373134328358</v>
      </c>
      <c r="S17" s="37">
        <v>0.008385744234800839</v>
      </c>
      <c r="T17" s="38">
        <v>0.019108280254777</v>
      </c>
      <c r="V17" s="318"/>
      <c r="W17" s="140" t="s">
        <v>12</v>
      </c>
      <c r="X17" s="29">
        <v>0</v>
      </c>
      <c r="Y17" s="30">
        <v>0</v>
      </c>
      <c r="Z17" s="30">
        <v>0</v>
      </c>
      <c r="AA17" s="30">
        <v>0</v>
      </c>
      <c r="AB17" s="30">
        <v>0</v>
      </c>
      <c r="AC17" s="54">
        <v>0</v>
      </c>
      <c r="AD17" s="29">
        <f t="shared" si="2"/>
        <v>0</v>
      </c>
      <c r="AE17" s="30">
        <v>0</v>
      </c>
      <c r="AF17" s="54">
        <v>0</v>
      </c>
      <c r="AG17" s="29">
        <v>13</v>
      </c>
      <c r="AH17" s="30">
        <v>12</v>
      </c>
      <c r="AI17" s="31">
        <v>9</v>
      </c>
      <c r="AJ17" s="57">
        <f t="shared" si="3"/>
        <v>0</v>
      </c>
      <c r="AK17" s="55">
        <v>0</v>
      </c>
      <c r="AL17" s="56">
        <v>0</v>
      </c>
      <c r="AM17" s="36">
        <v>0.02771855010660981</v>
      </c>
      <c r="AN17" s="37">
        <v>0.025157232704402517</v>
      </c>
      <c r="AO17" s="38">
        <v>0.019108280254777</v>
      </c>
    </row>
    <row r="18" spans="1:41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8">
        <v>0</v>
      </c>
      <c r="I18" s="86">
        <f t="shared" si="0"/>
        <v>0</v>
      </c>
      <c r="J18" s="87">
        <v>0</v>
      </c>
      <c r="K18" s="88">
        <v>0</v>
      </c>
      <c r="L18" s="86">
        <v>2</v>
      </c>
      <c r="M18" s="87">
        <v>9</v>
      </c>
      <c r="N18" s="147">
        <v>5</v>
      </c>
      <c r="O18" s="92">
        <f t="shared" si="1"/>
        <v>0</v>
      </c>
      <c r="P18" s="90">
        <v>0</v>
      </c>
      <c r="Q18" s="91">
        <v>0</v>
      </c>
      <c r="R18" s="148">
        <v>0.004246284501061571</v>
      </c>
      <c r="S18" s="149">
        <v>0.018907563025210083</v>
      </c>
      <c r="T18" s="150">
        <v>0.010593220338983</v>
      </c>
      <c r="V18" s="316">
        <v>4</v>
      </c>
      <c r="W18" s="145" t="s">
        <v>13</v>
      </c>
      <c r="X18" s="86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f t="shared" si="2"/>
        <v>0</v>
      </c>
      <c r="AE18" s="87">
        <v>0</v>
      </c>
      <c r="AF18" s="88">
        <v>0</v>
      </c>
      <c r="AG18" s="86">
        <v>14</v>
      </c>
      <c r="AH18" s="87">
        <v>11</v>
      </c>
      <c r="AI18" s="147">
        <v>15</v>
      </c>
      <c r="AJ18" s="92">
        <f t="shared" si="3"/>
        <v>0</v>
      </c>
      <c r="AK18" s="90">
        <v>0</v>
      </c>
      <c r="AL18" s="91">
        <v>0</v>
      </c>
      <c r="AM18" s="148">
        <v>0.029723991507430998</v>
      </c>
      <c r="AN18" s="149">
        <v>0.023109243697478993</v>
      </c>
      <c r="AO18" s="150">
        <v>0.0317796610169491</v>
      </c>
    </row>
    <row r="19" spans="1:41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1">
        <v>0</v>
      </c>
      <c r="I19" s="79">
        <f t="shared" si="0"/>
        <v>0</v>
      </c>
      <c r="J19" s="80">
        <v>0</v>
      </c>
      <c r="K19" s="81">
        <v>0</v>
      </c>
      <c r="L19" s="79">
        <v>2</v>
      </c>
      <c r="M19" s="80">
        <v>5</v>
      </c>
      <c r="N19" s="136">
        <v>6</v>
      </c>
      <c r="O19" s="35">
        <f t="shared" si="1"/>
        <v>0</v>
      </c>
      <c r="P19" s="33">
        <v>0</v>
      </c>
      <c r="Q19" s="34">
        <v>0</v>
      </c>
      <c r="R19" s="137">
        <v>0.004246284501061571</v>
      </c>
      <c r="S19" s="138">
        <v>0.010526315789473684</v>
      </c>
      <c r="T19" s="139">
        <v>0.0127388535031847</v>
      </c>
      <c r="V19" s="317"/>
      <c r="W19" s="135" t="s">
        <v>14</v>
      </c>
      <c r="X19" s="79">
        <v>0</v>
      </c>
      <c r="Y19" s="80">
        <v>0</v>
      </c>
      <c r="Z19" s="80">
        <v>0</v>
      </c>
      <c r="AA19" s="80">
        <v>0</v>
      </c>
      <c r="AB19" s="80">
        <v>0</v>
      </c>
      <c r="AC19" s="81">
        <v>0</v>
      </c>
      <c r="AD19" s="79">
        <f t="shared" si="2"/>
        <v>0</v>
      </c>
      <c r="AE19" s="80">
        <v>0</v>
      </c>
      <c r="AF19" s="81">
        <v>0</v>
      </c>
      <c r="AG19" s="79">
        <v>11</v>
      </c>
      <c r="AH19" s="80">
        <v>12</v>
      </c>
      <c r="AI19" s="136">
        <v>11</v>
      </c>
      <c r="AJ19" s="35">
        <f t="shared" si="3"/>
        <v>0</v>
      </c>
      <c r="AK19" s="33">
        <v>0</v>
      </c>
      <c r="AL19" s="34">
        <v>0</v>
      </c>
      <c r="AM19" s="137">
        <v>0.02335456475583864</v>
      </c>
      <c r="AN19" s="138">
        <v>0.02526315789473684</v>
      </c>
      <c r="AO19" s="139">
        <v>0.0233545647558386</v>
      </c>
    </row>
    <row r="20" spans="1:41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1">
        <v>0</v>
      </c>
      <c r="I20" s="79">
        <f t="shared" si="0"/>
        <v>0</v>
      </c>
      <c r="J20" s="80">
        <v>0</v>
      </c>
      <c r="K20" s="81">
        <v>0</v>
      </c>
      <c r="L20" s="79">
        <v>4</v>
      </c>
      <c r="M20" s="80">
        <v>2</v>
      </c>
      <c r="N20" s="136">
        <v>6</v>
      </c>
      <c r="O20" s="35">
        <f t="shared" si="1"/>
        <v>0</v>
      </c>
      <c r="P20" s="33">
        <v>0</v>
      </c>
      <c r="Q20" s="34">
        <v>0</v>
      </c>
      <c r="R20" s="137">
        <v>0.008492569002123142</v>
      </c>
      <c r="S20" s="138">
        <v>0.004210526315789474</v>
      </c>
      <c r="T20" s="139">
        <v>0.0127388535031847</v>
      </c>
      <c r="V20" s="317"/>
      <c r="W20" s="135" t="s">
        <v>15</v>
      </c>
      <c r="X20" s="79">
        <v>0</v>
      </c>
      <c r="Y20" s="80">
        <v>0</v>
      </c>
      <c r="Z20" s="80">
        <v>0</v>
      </c>
      <c r="AA20" s="80">
        <v>0</v>
      </c>
      <c r="AB20" s="80">
        <v>0</v>
      </c>
      <c r="AC20" s="81">
        <v>0</v>
      </c>
      <c r="AD20" s="79">
        <f t="shared" si="2"/>
        <v>0</v>
      </c>
      <c r="AE20" s="80">
        <v>0</v>
      </c>
      <c r="AF20" s="81">
        <v>0</v>
      </c>
      <c r="AG20" s="79">
        <v>8</v>
      </c>
      <c r="AH20" s="80">
        <v>13</v>
      </c>
      <c r="AI20" s="136">
        <v>12</v>
      </c>
      <c r="AJ20" s="35">
        <f t="shared" si="3"/>
        <v>0</v>
      </c>
      <c r="AK20" s="33">
        <v>0</v>
      </c>
      <c r="AL20" s="34">
        <v>0</v>
      </c>
      <c r="AM20" s="137">
        <v>0.016985138004246284</v>
      </c>
      <c r="AN20" s="138">
        <v>0.02736842105263158</v>
      </c>
      <c r="AO20" s="139">
        <v>0.0254777070063694</v>
      </c>
    </row>
    <row r="21" spans="1:41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1</v>
      </c>
      <c r="G21" s="80">
        <v>0</v>
      </c>
      <c r="H21" s="81">
        <v>0</v>
      </c>
      <c r="I21" s="79">
        <f t="shared" si="0"/>
        <v>1</v>
      </c>
      <c r="J21" s="80">
        <v>0</v>
      </c>
      <c r="K21" s="81">
        <v>0</v>
      </c>
      <c r="L21" s="79">
        <v>5</v>
      </c>
      <c r="M21" s="80">
        <v>5</v>
      </c>
      <c r="N21" s="136">
        <v>2</v>
      </c>
      <c r="O21" s="35">
        <f t="shared" si="1"/>
        <v>0.16666666666666666</v>
      </c>
      <c r="P21" s="33">
        <v>0</v>
      </c>
      <c r="Q21" s="34">
        <v>0</v>
      </c>
      <c r="R21" s="137">
        <v>0.010683760683760684</v>
      </c>
      <c r="S21" s="138">
        <v>0.010615711252653927</v>
      </c>
      <c r="T21" s="139">
        <v>0.00424628450106157</v>
      </c>
      <c r="V21" s="317"/>
      <c r="W21" s="135" t="s">
        <v>16</v>
      </c>
      <c r="X21" s="79">
        <v>0</v>
      </c>
      <c r="Y21" s="80">
        <v>0</v>
      </c>
      <c r="Z21" s="80">
        <v>0</v>
      </c>
      <c r="AA21" s="80">
        <v>1</v>
      </c>
      <c r="AB21" s="80">
        <v>0</v>
      </c>
      <c r="AC21" s="81">
        <v>0</v>
      </c>
      <c r="AD21" s="79">
        <f t="shared" si="2"/>
        <v>1</v>
      </c>
      <c r="AE21" s="80">
        <v>0</v>
      </c>
      <c r="AF21" s="81">
        <v>0</v>
      </c>
      <c r="AG21" s="79">
        <v>13</v>
      </c>
      <c r="AH21" s="80">
        <v>11</v>
      </c>
      <c r="AI21" s="136">
        <v>7</v>
      </c>
      <c r="AJ21" s="35">
        <f t="shared" si="3"/>
        <v>0.16666666666666666</v>
      </c>
      <c r="AK21" s="33">
        <v>0</v>
      </c>
      <c r="AL21" s="34">
        <v>0</v>
      </c>
      <c r="AM21" s="137">
        <v>0.027777777777777776</v>
      </c>
      <c r="AN21" s="138">
        <v>0.02335456475583864</v>
      </c>
      <c r="AO21" s="139">
        <v>0.0148619957537155</v>
      </c>
    </row>
    <row r="22" spans="1:41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4">
        <v>0</v>
      </c>
      <c r="I22" s="82">
        <f t="shared" si="0"/>
        <v>0</v>
      </c>
      <c r="J22" s="83">
        <v>0</v>
      </c>
      <c r="K22" s="84">
        <v>0</v>
      </c>
      <c r="L22" s="82">
        <v>7</v>
      </c>
      <c r="M22" s="83">
        <v>9</v>
      </c>
      <c r="N22" s="141">
        <v>5</v>
      </c>
      <c r="O22" s="49">
        <f t="shared" si="1"/>
        <v>0</v>
      </c>
      <c r="P22" s="47">
        <v>0</v>
      </c>
      <c r="Q22" s="48">
        <v>0</v>
      </c>
      <c r="R22" s="142">
        <v>0.014893617021276596</v>
      </c>
      <c r="S22" s="143">
        <v>0.019189765458422176</v>
      </c>
      <c r="T22" s="144">
        <v>0.0106382978723404</v>
      </c>
      <c r="V22" s="318"/>
      <c r="W22" s="140" t="s">
        <v>17</v>
      </c>
      <c r="X22" s="82">
        <v>0</v>
      </c>
      <c r="Y22" s="83">
        <v>0</v>
      </c>
      <c r="Z22" s="83">
        <v>0</v>
      </c>
      <c r="AA22" s="83">
        <v>0</v>
      </c>
      <c r="AB22" s="83">
        <v>0</v>
      </c>
      <c r="AC22" s="84">
        <v>0</v>
      </c>
      <c r="AD22" s="82">
        <f t="shared" si="2"/>
        <v>0</v>
      </c>
      <c r="AE22" s="83">
        <v>0</v>
      </c>
      <c r="AF22" s="84">
        <v>0</v>
      </c>
      <c r="AG22" s="82">
        <v>6</v>
      </c>
      <c r="AH22" s="83">
        <v>9</v>
      </c>
      <c r="AI22" s="141">
        <v>10</v>
      </c>
      <c r="AJ22" s="49">
        <f t="shared" si="3"/>
        <v>0</v>
      </c>
      <c r="AK22" s="47">
        <v>0</v>
      </c>
      <c r="AL22" s="48">
        <v>0</v>
      </c>
      <c r="AM22" s="142">
        <v>0.01276595744680851</v>
      </c>
      <c r="AN22" s="143">
        <v>0.019189765458422176</v>
      </c>
      <c r="AO22" s="144">
        <v>0.0212765957446808</v>
      </c>
    </row>
    <row r="23" spans="1:41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79">
        <f t="shared" si="0"/>
        <v>0</v>
      </c>
      <c r="J23" s="80">
        <v>0</v>
      </c>
      <c r="K23" s="81">
        <v>0</v>
      </c>
      <c r="L23" s="79">
        <v>11</v>
      </c>
      <c r="M23" s="80">
        <v>7</v>
      </c>
      <c r="N23" s="136">
        <v>4</v>
      </c>
      <c r="O23" s="35">
        <f t="shared" si="1"/>
        <v>0</v>
      </c>
      <c r="P23" s="33">
        <v>0</v>
      </c>
      <c r="Q23" s="34">
        <v>0</v>
      </c>
      <c r="R23" s="137">
        <v>0.023404255319148935</v>
      </c>
      <c r="S23" s="138">
        <v>0.014925373134328358</v>
      </c>
      <c r="T23" s="139">
        <v>0.00849256900212314</v>
      </c>
      <c r="V23" s="316">
        <v>5</v>
      </c>
      <c r="W23" s="135" t="s">
        <v>18</v>
      </c>
      <c r="X23" s="79">
        <v>0</v>
      </c>
      <c r="Y23" s="80">
        <v>0</v>
      </c>
      <c r="Z23" s="80">
        <v>0</v>
      </c>
      <c r="AA23" s="80">
        <v>0</v>
      </c>
      <c r="AB23" s="80">
        <v>0</v>
      </c>
      <c r="AC23" s="81">
        <v>0</v>
      </c>
      <c r="AD23" s="79">
        <f t="shared" si="2"/>
        <v>0</v>
      </c>
      <c r="AE23" s="80">
        <v>0</v>
      </c>
      <c r="AF23" s="81">
        <v>0</v>
      </c>
      <c r="AG23" s="79">
        <v>12</v>
      </c>
      <c r="AH23" s="80">
        <v>5</v>
      </c>
      <c r="AI23" s="136">
        <v>12</v>
      </c>
      <c r="AJ23" s="35">
        <f t="shared" si="3"/>
        <v>0</v>
      </c>
      <c r="AK23" s="33">
        <v>0</v>
      </c>
      <c r="AL23" s="34">
        <v>0</v>
      </c>
      <c r="AM23" s="137">
        <v>0.02553191489361702</v>
      </c>
      <c r="AN23" s="138">
        <v>0.010660980810234541</v>
      </c>
      <c r="AO23" s="139">
        <v>0.0254777070063694</v>
      </c>
    </row>
    <row r="24" spans="1:41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1">
        <v>0</v>
      </c>
      <c r="I24" s="79">
        <f t="shared" si="0"/>
        <v>0</v>
      </c>
      <c r="J24" s="80">
        <v>0</v>
      </c>
      <c r="K24" s="81">
        <v>0</v>
      </c>
      <c r="L24" s="79">
        <v>6</v>
      </c>
      <c r="M24" s="80">
        <v>6</v>
      </c>
      <c r="N24" s="136">
        <v>7</v>
      </c>
      <c r="O24" s="35">
        <f t="shared" si="1"/>
        <v>0</v>
      </c>
      <c r="P24" s="33">
        <v>0</v>
      </c>
      <c r="Q24" s="34">
        <v>0</v>
      </c>
      <c r="R24" s="137">
        <v>0.01276595744680851</v>
      </c>
      <c r="S24" s="138">
        <v>0.01276595744680851</v>
      </c>
      <c r="T24" s="139">
        <v>0.0148619957537155</v>
      </c>
      <c r="V24" s="317"/>
      <c r="W24" s="135" t="s">
        <v>19</v>
      </c>
      <c r="X24" s="79">
        <v>0</v>
      </c>
      <c r="Y24" s="80">
        <v>0</v>
      </c>
      <c r="Z24" s="80">
        <v>0</v>
      </c>
      <c r="AA24" s="80">
        <v>0</v>
      </c>
      <c r="AB24" s="80">
        <v>0</v>
      </c>
      <c r="AC24" s="81">
        <v>0</v>
      </c>
      <c r="AD24" s="79">
        <f t="shared" si="2"/>
        <v>0</v>
      </c>
      <c r="AE24" s="80">
        <v>0</v>
      </c>
      <c r="AF24" s="81">
        <v>0</v>
      </c>
      <c r="AG24" s="79">
        <v>7</v>
      </c>
      <c r="AH24" s="80">
        <v>12</v>
      </c>
      <c r="AI24" s="136">
        <v>17</v>
      </c>
      <c r="AJ24" s="35">
        <f t="shared" si="3"/>
        <v>0</v>
      </c>
      <c r="AK24" s="33">
        <v>0</v>
      </c>
      <c r="AL24" s="34">
        <v>0</v>
      </c>
      <c r="AM24" s="137">
        <v>0.014893617021276596</v>
      </c>
      <c r="AN24" s="138">
        <v>0.02553191489361702</v>
      </c>
      <c r="AO24" s="139">
        <v>0.0360934182590233</v>
      </c>
    </row>
    <row r="25" spans="1:41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1</v>
      </c>
      <c r="G25" s="80">
        <v>0</v>
      </c>
      <c r="H25" s="81">
        <v>0</v>
      </c>
      <c r="I25" s="79">
        <f t="shared" si="0"/>
        <v>1</v>
      </c>
      <c r="J25" s="80">
        <v>0</v>
      </c>
      <c r="K25" s="81">
        <v>0</v>
      </c>
      <c r="L25" s="79">
        <v>5</v>
      </c>
      <c r="M25" s="80">
        <v>9</v>
      </c>
      <c r="N25" s="136">
        <v>5</v>
      </c>
      <c r="O25" s="35">
        <f t="shared" si="1"/>
        <v>0.16666666666666666</v>
      </c>
      <c r="P25" s="33">
        <v>0</v>
      </c>
      <c r="Q25" s="34">
        <v>0</v>
      </c>
      <c r="R25" s="137">
        <v>0.010615711252653927</v>
      </c>
      <c r="S25" s="138">
        <v>0.01910828025477707</v>
      </c>
      <c r="T25" s="139">
        <v>0.0105708245243129</v>
      </c>
      <c r="V25" s="317"/>
      <c r="W25" s="135" t="s">
        <v>20</v>
      </c>
      <c r="X25" s="79">
        <v>0</v>
      </c>
      <c r="Y25" s="80">
        <v>0</v>
      </c>
      <c r="Z25" s="80">
        <v>0</v>
      </c>
      <c r="AA25" s="80">
        <v>0</v>
      </c>
      <c r="AB25" s="80">
        <v>0</v>
      </c>
      <c r="AC25" s="81">
        <v>1</v>
      </c>
      <c r="AD25" s="79">
        <f t="shared" si="2"/>
        <v>1</v>
      </c>
      <c r="AE25" s="80">
        <v>0</v>
      </c>
      <c r="AF25" s="81">
        <v>1</v>
      </c>
      <c r="AG25" s="79">
        <v>8</v>
      </c>
      <c r="AH25" s="80">
        <v>11</v>
      </c>
      <c r="AI25" s="136">
        <v>14</v>
      </c>
      <c r="AJ25" s="35">
        <f t="shared" si="3"/>
        <v>0.16666666666666666</v>
      </c>
      <c r="AK25" s="33">
        <v>0</v>
      </c>
      <c r="AL25" s="34">
        <v>0.16666666666666666</v>
      </c>
      <c r="AM25" s="137">
        <v>0.016985138004246284</v>
      </c>
      <c r="AN25" s="138">
        <v>0.02335456475583864</v>
      </c>
      <c r="AO25" s="139">
        <v>0.0295983086680761</v>
      </c>
    </row>
    <row r="26" spans="1:41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82">
        <f t="shared" si="0"/>
        <v>0</v>
      </c>
      <c r="J26" s="83">
        <v>0</v>
      </c>
      <c r="K26" s="84">
        <v>0</v>
      </c>
      <c r="L26" s="82">
        <v>1</v>
      </c>
      <c r="M26" s="83">
        <v>6</v>
      </c>
      <c r="N26" s="141">
        <v>2</v>
      </c>
      <c r="O26" s="49">
        <f t="shared" si="1"/>
        <v>0</v>
      </c>
      <c r="P26" s="47">
        <v>0</v>
      </c>
      <c r="Q26" s="48">
        <v>0</v>
      </c>
      <c r="R26" s="142">
        <v>0.0021231422505307855</v>
      </c>
      <c r="S26" s="143">
        <v>0.012711864406779662</v>
      </c>
      <c r="T26" s="144">
        <v>0.00424628450106157</v>
      </c>
      <c r="V26" s="318"/>
      <c r="W26" s="140" t="s">
        <v>21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4">
        <v>0</v>
      </c>
      <c r="AD26" s="82">
        <f t="shared" si="2"/>
        <v>0</v>
      </c>
      <c r="AE26" s="83">
        <v>0</v>
      </c>
      <c r="AF26" s="84">
        <v>0</v>
      </c>
      <c r="AG26" s="82">
        <v>10</v>
      </c>
      <c r="AH26" s="83">
        <v>12</v>
      </c>
      <c r="AI26" s="141">
        <v>19</v>
      </c>
      <c r="AJ26" s="49">
        <f t="shared" si="3"/>
        <v>0</v>
      </c>
      <c r="AK26" s="47">
        <v>0</v>
      </c>
      <c r="AL26" s="48">
        <v>0</v>
      </c>
      <c r="AM26" s="142">
        <v>0.021231422505307854</v>
      </c>
      <c r="AN26" s="143">
        <v>0.025423728813559324</v>
      </c>
      <c r="AO26" s="144">
        <v>0.0403397027600849</v>
      </c>
    </row>
    <row r="27" spans="1:41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86">
        <f t="shared" si="0"/>
        <v>0</v>
      </c>
      <c r="J27" s="87">
        <v>0</v>
      </c>
      <c r="K27" s="88">
        <v>0</v>
      </c>
      <c r="L27" s="86">
        <v>7</v>
      </c>
      <c r="M27" s="87">
        <v>7</v>
      </c>
      <c r="N27" s="147">
        <v>6</v>
      </c>
      <c r="O27" s="92">
        <f t="shared" si="1"/>
        <v>0</v>
      </c>
      <c r="P27" s="90">
        <v>0</v>
      </c>
      <c r="Q27" s="91">
        <v>0</v>
      </c>
      <c r="R27" s="148">
        <v>0.014861995753715499</v>
      </c>
      <c r="S27" s="138">
        <v>0.014799154334038054</v>
      </c>
      <c r="T27" s="139">
        <v>0.0127388535031847</v>
      </c>
      <c r="V27" s="316">
        <v>6</v>
      </c>
      <c r="W27" s="145" t="s">
        <v>22</v>
      </c>
      <c r="X27" s="86">
        <v>0</v>
      </c>
      <c r="Y27" s="87">
        <v>0</v>
      </c>
      <c r="Z27" s="87">
        <v>1</v>
      </c>
      <c r="AA27" s="87">
        <v>0</v>
      </c>
      <c r="AB27" s="87">
        <v>0</v>
      </c>
      <c r="AC27" s="88">
        <v>0</v>
      </c>
      <c r="AD27" s="86">
        <f t="shared" si="2"/>
        <v>1</v>
      </c>
      <c r="AE27" s="87">
        <v>1</v>
      </c>
      <c r="AF27" s="88">
        <v>0</v>
      </c>
      <c r="AG27" s="86">
        <v>30</v>
      </c>
      <c r="AH27" s="87">
        <v>24</v>
      </c>
      <c r="AI27" s="147">
        <v>34</v>
      </c>
      <c r="AJ27" s="92">
        <f t="shared" si="3"/>
        <v>0.16666666666666666</v>
      </c>
      <c r="AK27" s="90">
        <v>0.16666666666666666</v>
      </c>
      <c r="AL27" s="91">
        <v>0</v>
      </c>
      <c r="AM27" s="148">
        <v>0.06369426751592357</v>
      </c>
      <c r="AN27" s="138">
        <v>0.0507399577167019</v>
      </c>
      <c r="AO27" s="139">
        <v>0.0721868365180467</v>
      </c>
    </row>
    <row r="28" spans="1:41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1">
        <v>0</v>
      </c>
      <c r="I28" s="79">
        <f t="shared" si="0"/>
        <v>0</v>
      </c>
      <c r="J28" s="80">
        <v>0</v>
      </c>
      <c r="K28" s="81">
        <v>0</v>
      </c>
      <c r="L28" s="79">
        <v>10</v>
      </c>
      <c r="M28" s="80">
        <v>7</v>
      </c>
      <c r="N28" s="136">
        <v>4</v>
      </c>
      <c r="O28" s="35">
        <f t="shared" si="1"/>
        <v>0</v>
      </c>
      <c r="P28" s="33">
        <v>0</v>
      </c>
      <c r="Q28" s="34">
        <v>0</v>
      </c>
      <c r="R28" s="137">
        <v>0.021231422505307854</v>
      </c>
      <c r="S28" s="138">
        <v>0.014861995753715499</v>
      </c>
      <c r="T28" s="139">
        <v>0.00849256900212314</v>
      </c>
      <c r="V28" s="317"/>
      <c r="W28" s="135" t="s">
        <v>23</v>
      </c>
      <c r="X28" s="79">
        <v>0</v>
      </c>
      <c r="Y28" s="80">
        <v>0</v>
      </c>
      <c r="Z28" s="80">
        <v>1</v>
      </c>
      <c r="AA28" s="80">
        <v>0</v>
      </c>
      <c r="AB28" s="80">
        <v>0</v>
      </c>
      <c r="AC28" s="81">
        <v>0</v>
      </c>
      <c r="AD28" s="79">
        <f t="shared" si="2"/>
        <v>1</v>
      </c>
      <c r="AE28" s="80">
        <v>0</v>
      </c>
      <c r="AF28" s="81">
        <v>0</v>
      </c>
      <c r="AG28" s="79">
        <v>17</v>
      </c>
      <c r="AH28" s="80">
        <v>24</v>
      </c>
      <c r="AI28" s="136">
        <v>35</v>
      </c>
      <c r="AJ28" s="35">
        <f t="shared" si="3"/>
        <v>0.16666666666666666</v>
      </c>
      <c r="AK28" s="33">
        <v>0</v>
      </c>
      <c r="AL28" s="34">
        <v>0</v>
      </c>
      <c r="AM28" s="137">
        <v>0.036093418259023353</v>
      </c>
      <c r="AN28" s="138">
        <v>0.050955414012738856</v>
      </c>
      <c r="AO28" s="139">
        <v>0.0743099787685774</v>
      </c>
    </row>
    <row r="29" spans="1:41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1">
        <v>0</v>
      </c>
      <c r="I29" s="79">
        <f t="shared" si="0"/>
        <v>0</v>
      </c>
      <c r="J29" s="80">
        <v>0</v>
      </c>
      <c r="K29" s="81">
        <v>0</v>
      </c>
      <c r="L29" s="79">
        <v>3</v>
      </c>
      <c r="M29" s="80">
        <v>6</v>
      </c>
      <c r="N29" s="136">
        <v>5</v>
      </c>
      <c r="O29" s="35">
        <f t="shared" si="1"/>
        <v>0</v>
      </c>
      <c r="P29" s="33">
        <v>0</v>
      </c>
      <c r="Q29" s="34">
        <v>0</v>
      </c>
      <c r="R29" s="137">
        <v>0.006396588486140725</v>
      </c>
      <c r="S29" s="138">
        <v>0.012738853503184714</v>
      </c>
      <c r="T29" s="139">
        <v>0.0106157112526539</v>
      </c>
      <c r="V29" s="317"/>
      <c r="W29" s="135" t="s">
        <v>24</v>
      </c>
      <c r="X29" s="79">
        <v>0</v>
      </c>
      <c r="Y29" s="80">
        <v>0</v>
      </c>
      <c r="Z29" s="80">
        <v>0</v>
      </c>
      <c r="AA29" s="80">
        <v>0</v>
      </c>
      <c r="AB29" s="80">
        <v>0</v>
      </c>
      <c r="AC29" s="81">
        <v>0</v>
      </c>
      <c r="AD29" s="79">
        <f t="shared" si="2"/>
        <v>0</v>
      </c>
      <c r="AE29" s="80">
        <v>0</v>
      </c>
      <c r="AF29" s="81">
        <v>0</v>
      </c>
      <c r="AG29" s="79">
        <v>10</v>
      </c>
      <c r="AH29" s="80">
        <v>21</v>
      </c>
      <c r="AI29" s="136">
        <v>51</v>
      </c>
      <c r="AJ29" s="35">
        <f t="shared" si="3"/>
        <v>0</v>
      </c>
      <c r="AK29" s="33">
        <v>0</v>
      </c>
      <c r="AL29" s="34">
        <v>0</v>
      </c>
      <c r="AM29" s="137">
        <v>0.021321961620469083</v>
      </c>
      <c r="AN29" s="138">
        <v>0.044585987261146494</v>
      </c>
      <c r="AO29" s="139">
        <v>0.10828025477707</v>
      </c>
    </row>
    <row r="30" spans="1:41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4">
        <v>0</v>
      </c>
      <c r="I30" s="82">
        <f t="shared" si="0"/>
        <v>0</v>
      </c>
      <c r="J30" s="83">
        <v>0</v>
      </c>
      <c r="K30" s="84">
        <v>0</v>
      </c>
      <c r="L30" s="82">
        <v>8</v>
      </c>
      <c r="M30" s="83">
        <v>7</v>
      </c>
      <c r="N30" s="141">
        <v>8</v>
      </c>
      <c r="O30" s="49">
        <f t="shared" si="1"/>
        <v>0</v>
      </c>
      <c r="P30" s="47">
        <v>0</v>
      </c>
      <c r="Q30" s="48">
        <v>0</v>
      </c>
      <c r="R30" s="142">
        <v>0.017057569296375266</v>
      </c>
      <c r="S30" s="138">
        <v>0.014861995753715499</v>
      </c>
      <c r="T30" s="139">
        <v>0.0169851380042462</v>
      </c>
      <c r="V30" s="318"/>
      <c r="W30" s="140" t="s">
        <v>25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4">
        <v>0</v>
      </c>
      <c r="AD30" s="82">
        <f t="shared" si="2"/>
        <v>0</v>
      </c>
      <c r="AE30" s="83">
        <v>0</v>
      </c>
      <c r="AF30" s="84">
        <v>0</v>
      </c>
      <c r="AG30" s="82">
        <v>24</v>
      </c>
      <c r="AH30" s="83">
        <v>18</v>
      </c>
      <c r="AI30" s="141">
        <v>56</v>
      </c>
      <c r="AJ30" s="49">
        <f t="shared" si="3"/>
        <v>0</v>
      </c>
      <c r="AK30" s="47">
        <v>0</v>
      </c>
      <c r="AL30" s="48">
        <v>0</v>
      </c>
      <c r="AM30" s="142">
        <v>0.0511727078891258</v>
      </c>
      <c r="AN30" s="138">
        <v>0.03821656050955414</v>
      </c>
      <c r="AO30" s="139">
        <v>0.118895966029724</v>
      </c>
    </row>
    <row r="31" spans="1:41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  <c r="I31" s="86">
        <f t="shared" si="0"/>
        <v>0</v>
      </c>
      <c r="J31" s="87">
        <v>0</v>
      </c>
      <c r="K31" s="88">
        <v>0</v>
      </c>
      <c r="L31" s="86">
        <v>4</v>
      </c>
      <c r="M31" s="87">
        <v>6</v>
      </c>
      <c r="N31" s="147">
        <v>9</v>
      </c>
      <c r="O31" s="92">
        <f t="shared" si="1"/>
        <v>0</v>
      </c>
      <c r="P31" s="90">
        <v>0</v>
      </c>
      <c r="Q31" s="91">
        <v>0</v>
      </c>
      <c r="R31" s="148">
        <v>0.008492569002123142</v>
      </c>
      <c r="S31" s="149">
        <v>0.012738853503184714</v>
      </c>
      <c r="T31" s="150">
        <v>0.019108280254777</v>
      </c>
      <c r="V31" s="316">
        <v>7</v>
      </c>
      <c r="W31" s="145" t="s">
        <v>26</v>
      </c>
      <c r="X31" s="86">
        <v>0</v>
      </c>
      <c r="Y31" s="87">
        <v>0</v>
      </c>
      <c r="Z31" s="87">
        <v>0</v>
      </c>
      <c r="AA31" s="87">
        <v>0</v>
      </c>
      <c r="AB31" s="87">
        <v>0</v>
      </c>
      <c r="AC31" s="88">
        <v>0</v>
      </c>
      <c r="AD31" s="86">
        <f t="shared" si="2"/>
        <v>0</v>
      </c>
      <c r="AE31" s="87">
        <v>0</v>
      </c>
      <c r="AF31" s="88">
        <v>0</v>
      </c>
      <c r="AG31" s="86">
        <v>12</v>
      </c>
      <c r="AH31" s="87">
        <v>34</v>
      </c>
      <c r="AI31" s="147">
        <v>77</v>
      </c>
      <c r="AJ31" s="92">
        <f t="shared" si="3"/>
        <v>0</v>
      </c>
      <c r="AK31" s="90">
        <v>0</v>
      </c>
      <c r="AL31" s="91">
        <v>0</v>
      </c>
      <c r="AM31" s="148">
        <v>0.025477707006369428</v>
      </c>
      <c r="AN31" s="149">
        <v>0.07218683651804671</v>
      </c>
      <c r="AO31" s="150">
        <v>0.16348195329087</v>
      </c>
    </row>
    <row r="32" spans="1:41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1">
        <v>0</v>
      </c>
      <c r="I32" s="79">
        <f t="shared" si="0"/>
        <v>0</v>
      </c>
      <c r="J32" s="80">
        <v>0</v>
      </c>
      <c r="K32" s="81">
        <v>0</v>
      </c>
      <c r="L32" s="79">
        <v>10</v>
      </c>
      <c r="M32" s="80">
        <v>3</v>
      </c>
      <c r="N32" s="136">
        <v>4</v>
      </c>
      <c r="O32" s="35">
        <f t="shared" si="1"/>
        <v>0</v>
      </c>
      <c r="P32" s="33">
        <v>0</v>
      </c>
      <c r="Q32" s="34">
        <v>0</v>
      </c>
      <c r="R32" s="137">
        <v>0.02127659574468085</v>
      </c>
      <c r="S32" s="138">
        <v>0.006369426751592357</v>
      </c>
      <c r="T32" s="139">
        <v>0.00849256900212314</v>
      </c>
      <c r="V32" s="317"/>
      <c r="W32" s="135" t="s">
        <v>27</v>
      </c>
      <c r="X32" s="79">
        <v>0</v>
      </c>
      <c r="Y32" s="80">
        <v>0</v>
      </c>
      <c r="Z32" s="80">
        <v>0</v>
      </c>
      <c r="AA32" s="80">
        <v>0</v>
      </c>
      <c r="AB32" s="80">
        <v>0</v>
      </c>
      <c r="AC32" s="81">
        <v>0</v>
      </c>
      <c r="AD32" s="79">
        <f t="shared" si="2"/>
        <v>0</v>
      </c>
      <c r="AE32" s="80">
        <v>0</v>
      </c>
      <c r="AF32" s="81">
        <v>0</v>
      </c>
      <c r="AG32" s="79">
        <v>35</v>
      </c>
      <c r="AH32" s="80">
        <v>46</v>
      </c>
      <c r="AI32" s="136">
        <v>100</v>
      </c>
      <c r="AJ32" s="35">
        <f t="shared" si="3"/>
        <v>0</v>
      </c>
      <c r="AK32" s="33">
        <v>0</v>
      </c>
      <c r="AL32" s="34">
        <v>0</v>
      </c>
      <c r="AM32" s="137">
        <v>0.07446808510638298</v>
      </c>
      <c r="AN32" s="138">
        <v>0.09766454352441614</v>
      </c>
      <c r="AO32" s="139">
        <v>0.212314225053079</v>
      </c>
    </row>
    <row r="33" spans="1:41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1">
        <v>0</v>
      </c>
      <c r="I33" s="79">
        <f t="shared" si="0"/>
        <v>0</v>
      </c>
      <c r="J33" s="80">
        <v>0</v>
      </c>
      <c r="K33" s="81">
        <v>1</v>
      </c>
      <c r="L33" s="79">
        <v>7</v>
      </c>
      <c r="M33" s="80">
        <v>16</v>
      </c>
      <c r="N33" s="136">
        <v>11</v>
      </c>
      <c r="O33" s="35">
        <f t="shared" si="1"/>
        <v>0</v>
      </c>
      <c r="P33" s="33">
        <v>0</v>
      </c>
      <c r="Q33" s="34">
        <v>0.16666666666666666</v>
      </c>
      <c r="R33" s="137">
        <v>0.014861995753715499</v>
      </c>
      <c r="S33" s="138">
        <v>0.03411513859275053</v>
      </c>
      <c r="T33" s="139">
        <v>0.0233545647558386</v>
      </c>
      <c r="V33" s="317"/>
      <c r="W33" s="135" t="s">
        <v>28</v>
      </c>
      <c r="X33" s="79">
        <v>0</v>
      </c>
      <c r="Y33" s="80">
        <v>0</v>
      </c>
      <c r="Z33" s="80">
        <v>0</v>
      </c>
      <c r="AA33" s="80">
        <v>0</v>
      </c>
      <c r="AB33" s="80">
        <v>0</v>
      </c>
      <c r="AC33" s="81">
        <v>2</v>
      </c>
      <c r="AD33" s="79">
        <f t="shared" si="2"/>
        <v>2</v>
      </c>
      <c r="AE33" s="80">
        <v>0</v>
      </c>
      <c r="AF33" s="81">
        <v>1</v>
      </c>
      <c r="AG33" s="79">
        <v>29</v>
      </c>
      <c r="AH33" s="80">
        <v>44</v>
      </c>
      <c r="AI33" s="136">
        <v>111</v>
      </c>
      <c r="AJ33" s="35">
        <f t="shared" si="3"/>
        <v>0.3333333333333333</v>
      </c>
      <c r="AK33" s="33">
        <v>0</v>
      </c>
      <c r="AL33" s="34">
        <v>0.16666666666666666</v>
      </c>
      <c r="AM33" s="137">
        <v>0.06157112526539278</v>
      </c>
      <c r="AN33" s="138">
        <v>0.09381663113006397</v>
      </c>
      <c r="AO33" s="139">
        <v>0.235668789808917</v>
      </c>
    </row>
    <row r="34" spans="1:41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1">
        <v>0</v>
      </c>
      <c r="I34" s="79">
        <f t="shared" si="0"/>
        <v>0</v>
      </c>
      <c r="J34" s="80">
        <v>0</v>
      </c>
      <c r="K34" s="81">
        <v>0</v>
      </c>
      <c r="L34" s="79">
        <v>2</v>
      </c>
      <c r="M34" s="80">
        <v>8</v>
      </c>
      <c r="N34" s="136">
        <v>5</v>
      </c>
      <c r="O34" s="35">
        <f t="shared" si="1"/>
        <v>0</v>
      </c>
      <c r="P34" s="33">
        <v>0</v>
      </c>
      <c r="Q34" s="34">
        <v>0</v>
      </c>
      <c r="R34" s="137">
        <v>0.00425531914893617</v>
      </c>
      <c r="S34" s="138">
        <v>0.01702127659574468</v>
      </c>
      <c r="T34" s="139">
        <v>0.0106157112526539</v>
      </c>
      <c r="V34" s="317"/>
      <c r="W34" s="135" t="s">
        <v>29</v>
      </c>
      <c r="X34" s="79">
        <v>0</v>
      </c>
      <c r="Y34" s="80">
        <v>0</v>
      </c>
      <c r="Z34" s="80">
        <v>0</v>
      </c>
      <c r="AA34" s="80">
        <v>0</v>
      </c>
      <c r="AB34" s="80">
        <v>0</v>
      </c>
      <c r="AC34" s="81">
        <v>2</v>
      </c>
      <c r="AD34" s="79">
        <f t="shared" si="2"/>
        <v>2</v>
      </c>
      <c r="AE34" s="80">
        <v>0</v>
      </c>
      <c r="AF34" s="81">
        <v>0</v>
      </c>
      <c r="AG34" s="79">
        <v>32</v>
      </c>
      <c r="AH34" s="80">
        <v>56</v>
      </c>
      <c r="AI34" s="136">
        <v>78</v>
      </c>
      <c r="AJ34" s="35">
        <f t="shared" si="3"/>
        <v>0.3333333333333333</v>
      </c>
      <c r="AK34" s="33">
        <v>0</v>
      </c>
      <c r="AL34" s="34">
        <v>0</v>
      </c>
      <c r="AM34" s="137">
        <v>0.06808510638297872</v>
      </c>
      <c r="AN34" s="138">
        <v>0.11914893617021277</v>
      </c>
      <c r="AO34" s="139">
        <v>0.165605095541401</v>
      </c>
    </row>
    <row r="35" spans="1:41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4">
        <v>0</v>
      </c>
      <c r="I35" s="82">
        <f t="shared" si="0"/>
        <v>0</v>
      </c>
      <c r="J35" s="80">
        <v>0</v>
      </c>
      <c r="K35" s="81">
        <v>0</v>
      </c>
      <c r="L35" s="79">
        <v>7</v>
      </c>
      <c r="M35" s="80">
        <v>9</v>
      </c>
      <c r="N35" s="136">
        <v>3</v>
      </c>
      <c r="O35" s="35">
        <f t="shared" si="1"/>
        <v>0</v>
      </c>
      <c r="P35" s="33">
        <v>0</v>
      </c>
      <c r="Q35" s="34">
        <v>0</v>
      </c>
      <c r="R35" s="137">
        <v>0.014861995753715499</v>
      </c>
      <c r="S35" s="138">
        <v>0.019189765458422176</v>
      </c>
      <c r="T35" s="139">
        <v>0.00636942675159235</v>
      </c>
      <c r="V35" s="318"/>
      <c r="W35" s="140" t="s">
        <v>30</v>
      </c>
      <c r="X35" s="82">
        <v>0</v>
      </c>
      <c r="Y35" s="83">
        <v>0</v>
      </c>
      <c r="Z35" s="83">
        <v>0</v>
      </c>
      <c r="AA35" s="83">
        <v>0</v>
      </c>
      <c r="AB35" s="83">
        <v>0</v>
      </c>
      <c r="AC35" s="84">
        <v>0</v>
      </c>
      <c r="AD35" s="82">
        <f t="shared" si="2"/>
        <v>0</v>
      </c>
      <c r="AE35" s="80">
        <v>1</v>
      </c>
      <c r="AF35" s="81">
        <v>0</v>
      </c>
      <c r="AG35" s="79">
        <v>29</v>
      </c>
      <c r="AH35" s="80">
        <v>63</v>
      </c>
      <c r="AI35" s="136">
        <v>95</v>
      </c>
      <c r="AJ35" s="35">
        <f t="shared" si="3"/>
        <v>0</v>
      </c>
      <c r="AK35" s="33">
        <v>0.16666666666666666</v>
      </c>
      <c r="AL35" s="34">
        <v>0</v>
      </c>
      <c r="AM35" s="137">
        <v>0.06157112526539278</v>
      </c>
      <c r="AN35" s="138">
        <v>0.13432835820895522</v>
      </c>
      <c r="AO35" s="139">
        <v>0.201698513800425</v>
      </c>
    </row>
    <row r="36" spans="1:41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1">
        <v>0</v>
      </c>
      <c r="I36" s="79">
        <f t="shared" si="0"/>
        <v>0</v>
      </c>
      <c r="J36" s="87">
        <v>0</v>
      </c>
      <c r="K36" s="88">
        <v>1</v>
      </c>
      <c r="L36" s="86">
        <v>5</v>
      </c>
      <c r="M36" s="87">
        <v>6</v>
      </c>
      <c r="N36" s="147">
        <v>8</v>
      </c>
      <c r="O36" s="92">
        <f t="shared" si="1"/>
        <v>0</v>
      </c>
      <c r="P36" s="90">
        <v>0</v>
      </c>
      <c r="Q36" s="91">
        <v>0.16666666666666666</v>
      </c>
      <c r="R36" s="148">
        <v>0.010615711252653927</v>
      </c>
      <c r="S36" s="149">
        <v>0.012738853503184714</v>
      </c>
      <c r="T36" s="150">
        <v>0.0169851380042462</v>
      </c>
      <c r="V36" s="316">
        <v>8</v>
      </c>
      <c r="W36" s="145" t="s">
        <v>31</v>
      </c>
      <c r="X36" s="79">
        <v>0</v>
      </c>
      <c r="Y36" s="80">
        <v>0</v>
      </c>
      <c r="Z36" s="80">
        <v>0</v>
      </c>
      <c r="AA36" s="80">
        <v>0</v>
      </c>
      <c r="AB36" s="80">
        <v>0</v>
      </c>
      <c r="AC36" s="81">
        <v>0</v>
      </c>
      <c r="AD36" s="79">
        <f t="shared" si="2"/>
        <v>0</v>
      </c>
      <c r="AE36" s="87">
        <v>0</v>
      </c>
      <c r="AF36" s="88">
        <v>0</v>
      </c>
      <c r="AG36" s="86">
        <v>32</v>
      </c>
      <c r="AH36" s="87">
        <v>33</v>
      </c>
      <c r="AI36" s="147">
        <v>88</v>
      </c>
      <c r="AJ36" s="92">
        <f t="shared" si="3"/>
        <v>0</v>
      </c>
      <c r="AK36" s="90">
        <v>0</v>
      </c>
      <c r="AL36" s="91">
        <v>0</v>
      </c>
      <c r="AM36" s="148">
        <v>0.06794055201698514</v>
      </c>
      <c r="AN36" s="149">
        <v>0.07006369426751592</v>
      </c>
      <c r="AO36" s="150">
        <v>0.186836518046709</v>
      </c>
    </row>
    <row r="37" spans="1:41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1">
        <v>0</v>
      </c>
      <c r="I37" s="79">
        <f aca="true" t="shared" si="4" ref="I37:I58">SUM(C37:H37)</f>
        <v>0</v>
      </c>
      <c r="J37" s="80">
        <v>0</v>
      </c>
      <c r="K37" s="81">
        <v>0</v>
      </c>
      <c r="L37" s="79">
        <v>5</v>
      </c>
      <c r="M37" s="80">
        <v>4</v>
      </c>
      <c r="N37" s="136">
        <v>6</v>
      </c>
      <c r="O37" s="35">
        <f aca="true" t="shared" si="5" ref="O37:O58">I37/6</f>
        <v>0</v>
      </c>
      <c r="P37" s="33">
        <v>0</v>
      </c>
      <c r="Q37" s="34">
        <v>0</v>
      </c>
      <c r="R37" s="137">
        <v>0.010615711252653927</v>
      </c>
      <c r="S37" s="138">
        <v>0.008492569002123142</v>
      </c>
      <c r="T37" s="139">
        <v>0.0127388535031847</v>
      </c>
      <c r="V37" s="317"/>
      <c r="W37" s="135" t="s">
        <v>32</v>
      </c>
      <c r="X37" s="79">
        <v>0</v>
      </c>
      <c r="Y37" s="80">
        <v>0</v>
      </c>
      <c r="Z37" s="80">
        <v>0</v>
      </c>
      <c r="AA37" s="80">
        <v>0</v>
      </c>
      <c r="AB37" s="80">
        <v>0</v>
      </c>
      <c r="AC37" s="81">
        <v>0</v>
      </c>
      <c r="AD37" s="79">
        <f aca="true" t="shared" si="6" ref="AD37:AD58">SUM(X37:AC37)</f>
        <v>0</v>
      </c>
      <c r="AE37" s="80">
        <v>2</v>
      </c>
      <c r="AF37" s="81">
        <v>0</v>
      </c>
      <c r="AG37" s="79">
        <v>26</v>
      </c>
      <c r="AH37" s="80">
        <v>41</v>
      </c>
      <c r="AI37" s="136">
        <v>55</v>
      </c>
      <c r="AJ37" s="35">
        <f aca="true" t="shared" si="7" ref="AJ37:AJ58">AD37/6</f>
        <v>0</v>
      </c>
      <c r="AK37" s="33">
        <v>0.3333333333333333</v>
      </c>
      <c r="AL37" s="34">
        <v>0</v>
      </c>
      <c r="AM37" s="137">
        <v>0.055201698513800426</v>
      </c>
      <c r="AN37" s="138">
        <v>0.0870488322717622</v>
      </c>
      <c r="AO37" s="139">
        <v>0.116772823779193</v>
      </c>
    </row>
    <row r="38" spans="1:41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1">
        <v>0</v>
      </c>
      <c r="I38" s="79">
        <f t="shared" si="4"/>
        <v>0</v>
      </c>
      <c r="J38" s="80">
        <v>1</v>
      </c>
      <c r="K38" s="81">
        <v>0</v>
      </c>
      <c r="L38" s="79">
        <v>2</v>
      </c>
      <c r="M38" s="80">
        <v>8</v>
      </c>
      <c r="N38" s="136">
        <v>6</v>
      </c>
      <c r="O38" s="35">
        <f t="shared" si="5"/>
        <v>0</v>
      </c>
      <c r="P38" s="33">
        <v>0.16666666666666666</v>
      </c>
      <c r="Q38" s="34">
        <v>0</v>
      </c>
      <c r="R38" s="137">
        <v>0.004246284501061571</v>
      </c>
      <c r="S38" s="138">
        <v>0.01702127659574468</v>
      </c>
      <c r="T38" s="139">
        <v>0.0127388535031847</v>
      </c>
      <c r="V38" s="317"/>
      <c r="W38" s="135" t="s">
        <v>33</v>
      </c>
      <c r="X38" s="79">
        <v>0</v>
      </c>
      <c r="Y38" s="80">
        <v>0</v>
      </c>
      <c r="Z38" s="80">
        <v>0</v>
      </c>
      <c r="AA38" s="80">
        <v>0</v>
      </c>
      <c r="AB38" s="80">
        <v>0</v>
      </c>
      <c r="AC38" s="81">
        <v>1</v>
      </c>
      <c r="AD38" s="79">
        <f t="shared" si="6"/>
        <v>1</v>
      </c>
      <c r="AE38" s="80">
        <v>0</v>
      </c>
      <c r="AF38" s="81">
        <v>0</v>
      </c>
      <c r="AG38" s="79">
        <v>24</v>
      </c>
      <c r="AH38" s="80">
        <v>43</v>
      </c>
      <c r="AI38" s="136">
        <v>68</v>
      </c>
      <c r="AJ38" s="35">
        <f t="shared" si="7"/>
        <v>0.16666666666666666</v>
      </c>
      <c r="AK38" s="33">
        <v>0</v>
      </c>
      <c r="AL38" s="34">
        <v>0</v>
      </c>
      <c r="AM38" s="137">
        <v>0.050955414012738856</v>
      </c>
      <c r="AN38" s="138">
        <v>0.09148936170212765</v>
      </c>
      <c r="AO38" s="139">
        <v>0.144373673036093</v>
      </c>
    </row>
    <row r="39" spans="1:41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82">
        <f t="shared" si="4"/>
        <v>0</v>
      </c>
      <c r="J39" s="83">
        <v>0</v>
      </c>
      <c r="K39" s="84">
        <v>0</v>
      </c>
      <c r="L39" s="82">
        <v>10</v>
      </c>
      <c r="M39" s="83">
        <v>8</v>
      </c>
      <c r="N39" s="141">
        <v>9</v>
      </c>
      <c r="O39" s="49">
        <f t="shared" si="5"/>
        <v>0</v>
      </c>
      <c r="P39" s="47">
        <v>0</v>
      </c>
      <c r="Q39" s="48">
        <v>0</v>
      </c>
      <c r="R39" s="142">
        <v>0.021231422505307854</v>
      </c>
      <c r="S39" s="138">
        <v>0.017057569296375266</v>
      </c>
      <c r="T39" s="139">
        <v>0.019108280254777</v>
      </c>
      <c r="V39" s="318"/>
      <c r="W39" s="140" t="s">
        <v>34</v>
      </c>
      <c r="X39" s="82">
        <v>0</v>
      </c>
      <c r="Y39" s="83">
        <v>0</v>
      </c>
      <c r="Z39" s="83">
        <v>0</v>
      </c>
      <c r="AA39" s="83">
        <v>0</v>
      </c>
      <c r="AB39" s="83">
        <v>0</v>
      </c>
      <c r="AC39" s="84">
        <v>0</v>
      </c>
      <c r="AD39" s="82">
        <f t="shared" si="6"/>
        <v>0</v>
      </c>
      <c r="AE39" s="83">
        <v>2</v>
      </c>
      <c r="AF39" s="84">
        <v>0</v>
      </c>
      <c r="AG39" s="82">
        <v>27</v>
      </c>
      <c r="AH39" s="83">
        <v>30</v>
      </c>
      <c r="AI39" s="141">
        <v>46</v>
      </c>
      <c r="AJ39" s="49">
        <f t="shared" si="7"/>
        <v>0</v>
      </c>
      <c r="AK39" s="47">
        <v>0.3333333333333333</v>
      </c>
      <c r="AL39" s="48">
        <v>0</v>
      </c>
      <c r="AM39" s="142">
        <v>0.05732484076433121</v>
      </c>
      <c r="AN39" s="138">
        <v>0.06396588486140725</v>
      </c>
      <c r="AO39" s="139">
        <v>0.0976645435244161</v>
      </c>
    </row>
    <row r="40" spans="1:41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1</v>
      </c>
      <c r="G40" s="87">
        <v>0</v>
      </c>
      <c r="H40" s="88">
        <v>0</v>
      </c>
      <c r="I40" s="86">
        <f t="shared" si="4"/>
        <v>1</v>
      </c>
      <c r="J40" s="87">
        <v>0</v>
      </c>
      <c r="K40" s="88">
        <v>0</v>
      </c>
      <c r="L40" s="86">
        <v>5</v>
      </c>
      <c r="M40" s="87">
        <v>8</v>
      </c>
      <c r="N40" s="147">
        <v>5</v>
      </c>
      <c r="O40" s="92">
        <f t="shared" si="5"/>
        <v>0.16666666666666666</v>
      </c>
      <c r="P40" s="90">
        <v>0</v>
      </c>
      <c r="Q40" s="91">
        <v>0</v>
      </c>
      <c r="R40" s="148">
        <v>0.010615711252653927</v>
      </c>
      <c r="S40" s="149">
        <v>0.017057569296375266</v>
      </c>
      <c r="T40" s="150">
        <v>0.010593220338983</v>
      </c>
      <c r="V40" s="316">
        <v>9</v>
      </c>
      <c r="W40" s="145" t="s">
        <v>35</v>
      </c>
      <c r="X40" s="86">
        <v>0</v>
      </c>
      <c r="Y40" s="87">
        <v>0</v>
      </c>
      <c r="Z40" s="87">
        <v>0</v>
      </c>
      <c r="AA40" s="87">
        <v>0</v>
      </c>
      <c r="AB40" s="87">
        <v>0</v>
      </c>
      <c r="AC40" s="88">
        <v>0</v>
      </c>
      <c r="AD40" s="86">
        <f t="shared" si="6"/>
        <v>0</v>
      </c>
      <c r="AE40" s="87">
        <v>1</v>
      </c>
      <c r="AF40" s="88">
        <v>0</v>
      </c>
      <c r="AG40" s="86">
        <v>33</v>
      </c>
      <c r="AH40" s="87">
        <v>31</v>
      </c>
      <c r="AI40" s="147">
        <v>56</v>
      </c>
      <c r="AJ40" s="92">
        <f t="shared" si="7"/>
        <v>0</v>
      </c>
      <c r="AK40" s="90">
        <v>0.16666666666666666</v>
      </c>
      <c r="AL40" s="91">
        <v>0</v>
      </c>
      <c r="AM40" s="148">
        <v>0.07006369426751592</v>
      </c>
      <c r="AN40" s="149">
        <v>0.06609808102345416</v>
      </c>
      <c r="AO40" s="150">
        <v>0.11864406779661</v>
      </c>
    </row>
    <row r="41" spans="1:41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1">
        <v>0</v>
      </c>
      <c r="I41" s="79">
        <f t="shared" si="4"/>
        <v>0</v>
      </c>
      <c r="J41" s="80">
        <v>0</v>
      </c>
      <c r="K41" s="81">
        <v>0</v>
      </c>
      <c r="L41" s="79">
        <v>3</v>
      </c>
      <c r="M41" s="80">
        <v>8</v>
      </c>
      <c r="N41" s="136">
        <v>4</v>
      </c>
      <c r="O41" s="35">
        <f t="shared" si="5"/>
        <v>0</v>
      </c>
      <c r="P41" s="33">
        <v>0</v>
      </c>
      <c r="Q41" s="34">
        <v>0</v>
      </c>
      <c r="R41" s="137">
        <v>0.006369426751592357</v>
      </c>
      <c r="S41" s="138">
        <v>0.017057569296375266</v>
      </c>
      <c r="T41" s="139">
        <v>0.00847457627118644</v>
      </c>
      <c r="V41" s="317"/>
      <c r="W41" s="135" t="s">
        <v>36</v>
      </c>
      <c r="X41" s="79">
        <v>0</v>
      </c>
      <c r="Y41" s="80">
        <v>0</v>
      </c>
      <c r="Z41" s="80">
        <v>0</v>
      </c>
      <c r="AA41" s="80">
        <v>0</v>
      </c>
      <c r="AB41" s="80">
        <v>1</v>
      </c>
      <c r="AC41" s="81">
        <v>0</v>
      </c>
      <c r="AD41" s="79">
        <f t="shared" si="6"/>
        <v>1</v>
      </c>
      <c r="AE41" s="80">
        <v>2</v>
      </c>
      <c r="AF41" s="81">
        <v>0</v>
      </c>
      <c r="AG41" s="79">
        <v>22</v>
      </c>
      <c r="AH41" s="80">
        <v>27</v>
      </c>
      <c r="AI41" s="136">
        <v>53</v>
      </c>
      <c r="AJ41" s="35">
        <f t="shared" si="7"/>
        <v>0.16666666666666666</v>
      </c>
      <c r="AK41" s="33">
        <v>0.3333333333333333</v>
      </c>
      <c r="AL41" s="34">
        <v>0</v>
      </c>
      <c r="AM41" s="137">
        <v>0.04670912951167728</v>
      </c>
      <c r="AN41" s="138">
        <v>0.057569296375266525</v>
      </c>
      <c r="AO41" s="139">
        <v>0.11228813559322</v>
      </c>
    </row>
    <row r="42" spans="1:41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1">
        <v>0</v>
      </c>
      <c r="I42" s="79">
        <f t="shared" si="4"/>
        <v>0</v>
      </c>
      <c r="J42" s="80">
        <v>0</v>
      </c>
      <c r="K42" s="81">
        <v>1</v>
      </c>
      <c r="L42" s="79">
        <v>6</v>
      </c>
      <c r="M42" s="80">
        <v>4</v>
      </c>
      <c r="N42" s="136">
        <v>5</v>
      </c>
      <c r="O42" s="35">
        <f t="shared" si="5"/>
        <v>0</v>
      </c>
      <c r="P42" s="33">
        <v>0</v>
      </c>
      <c r="Q42" s="34">
        <v>0.16666666666666666</v>
      </c>
      <c r="R42" s="137">
        <v>0.012738853503184714</v>
      </c>
      <c r="S42" s="138">
        <v>0.008528784648187633</v>
      </c>
      <c r="T42" s="139">
        <v>0.010593220338983</v>
      </c>
      <c r="V42" s="317"/>
      <c r="W42" s="135" t="s">
        <v>37</v>
      </c>
      <c r="X42" s="79">
        <v>0</v>
      </c>
      <c r="Y42" s="80">
        <v>0</v>
      </c>
      <c r="Z42" s="80">
        <v>0</v>
      </c>
      <c r="AA42" s="80">
        <v>0</v>
      </c>
      <c r="AB42" s="80">
        <v>0</v>
      </c>
      <c r="AC42" s="81">
        <v>1</v>
      </c>
      <c r="AD42" s="79">
        <f t="shared" si="6"/>
        <v>1</v>
      </c>
      <c r="AE42" s="80">
        <v>0</v>
      </c>
      <c r="AF42" s="81">
        <v>0</v>
      </c>
      <c r="AG42" s="79">
        <v>12</v>
      </c>
      <c r="AH42" s="80">
        <v>14</v>
      </c>
      <c r="AI42" s="136">
        <v>66</v>
      </c>
      <c r="AJ42" s="35">
        <f t="shared" si="7"/>
        <v>0.16666666666666666</v>
      </c>
      <c r="AK42" s="33">
        <v>0</v>
      </c>
      <c r="AL42" s="34">
        <v>0</v>
      </c>
      <c r="AM42" s="137">
        <v>0.025477707006369428</v>
      </c>
      <c r="AN42" s="138">
        <v>0.029850746268656716</v>
      </c>
      <c r="AO42" s="139">
        <v>0.139830508474576</v>
      </c>
    </row>
    <row r="43" spans="1:41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1">
        <v>0</v>
      </c>
      <c r="I43" s="79">
        <f t="shared" si="4"/>
        <v>0</v>
      </c>
      <c r="J43" s="80">
        <v>0</v>
      </c>
      <c r="K43" s="81">
        <v>0</v>
      </c>
      <c r="L43" s="79">
        <v>8</v>
      </c>
      <c r="M43" s="80">
        <v>5</v>
      </c>
      <c r="N43" s="136">
        <v>2</v>
      </c>
      <c r="O43" s="35">
        <f t="shared" si="5"/>
        <v>0</v>
      </c>
      <c r="P43" s="33">
        <v>0</v>
      </c>
      <c r="Q43" s="34">
        <v>0</v>
      </c>
      <c r="R43" s="137">
        <v>0.016985138004246284</v>
      </c>
      <c r="S43" s="138">
        <v>0.010660980810234541</v>
      </c>
      <c r="T43" s="139">
        <v>0.00423728813559322</v>
      </c>
      <c r="V43" s="317"/>
      <c r="W43" s="135" t="s">
        <v>38</v>
      </c>
      <c r="X43" s="79">
        <v>0</v>
      </c>
      <c r="Y43" s="80">
        <v>0</v>
      </c>
      <c r="Z43" s="80">
        <v>0</v>
      </c>
      <c r="AA43" s="80">
        <v>0</v>
      </c>
      <c r="AB43" s="80">
        <v>0</v>
      </c>
      <c r="AC43" s="81">
        <v>0</v>
      </c>
      <c r="AD43" s="79">
        <f t="shared" si="6"/>
        <v>0</v>
      </c>
      <c r="AE43" s="80">
        <v>0</v>
      </c>
      <c r="AF43" s="81">
        <v>0</v>
      </c>
      <c r="AG43" s="79">
        <v>19</v>
      </c>
      <c r="AH43" s="80">
        <v>21</v>
      </c>
      <c r="AI43" s="136">
        <v>52</v>
      </c>
      <c r="AJ43" s="35">
        <f t="shared" si="7"/>
        <v>0</v>
      </c>
      <c r="AK43" s="33">
        <v>0</v>
      </c>
      <c r="AL43" s="34">
        <v>0</v>
      </c>
      <c r="AM43" s="137">
        <v>0.040339702760084924</v>
      </c>
      <c r="AN43" s="138">
        <v>0.04477611940298507</v>
      </c>
      <c r="AO43" s="139">
        <v>0.110169491525424</v>
      </c>
    </row>
    <row r="44" spans="1:41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82">
        <f t="shared" si="4"/>
        <v>0</v>
      </c>
      <c r="J44" s="83">
        <v>0</v>
      </c>
      <c r="K44" s="84">
        <v>0</v>
      </c>
      <c r="L44" s="82">
        <v>4</v>
      </c>
      <c r="M44" s="83">
        <v>17</v>
      </c>
      <c r="N44" s="141">
        <v>8</v>
      </c>
      <c r="O44" s="49">
        <f t="shared" si="5"/>
        <v>0</v>
      </c>
      <c r="P44" s="47">
        <v>0</v>
      </c>
      <c r="Q44" s="48">
        <v>0</v>
      </c>
      <c r="R44" s="142">
        <v>0.008492569002123142</v>
      </c>
      <c r="S44" s="143">
        <v>0.036170212765957444</v>
      </c>
      <c r="T44" s="144">
        <v>0.0169133192389006</v>
      </c>
      <c r="V44" s="318"/>
      <c r="W44" s="140" t="s">
        <v>39</v>
      </c>
      <c r="X44" s="82">
        <v>0</v>
      </c>
      <c r="Y44" s="83">
        <v>0</v>
      </c>
      <c r="Z44" s="83">
        <v>0</v>
      </c>
      <c r="AA44" s="83">
        <v>0</v>
      </c>
      <c r="AB44" s="83">
        <v>0</v>
      </c>
      <c r="AC44" s="84">
        <v>0</v>
      </c>
      <c r="AD44" s="82">
        <f t="shared" si="6"/>
        <v>0</v>
      </c>
      <c r="AE44" s="83">
        <v>1</v>
      </c>
      <c r="AF44" s="84">
        <v>0</v>
      </c>
      <c r="AG44" s="82">
        <v>13</v>
      </c>
      <c r="AH44" s="83">
        <v>31</v>
      </c>
      <c r="AI44" s="141">
        <v>41</v>
      </c>
      <c r="AJ44" s="49">
        <f t="shared" si="7"/>
        <v>0</v>
      </c>
      <c r="AK44" s="47">
        <v>0.16666666666666666</v>
      </c>
      <c r="AL44" s="48">
        <v>0</v>
      </c>
      <c r="AM44" s="142">
        <v>0.027600849256900213</v>
      </c>
      <c r="AN44" s="143">
        <v>0.06595744680851064</v>
      </c>
      <c r="AO44" s="144">
        <v>0.0866807610993657</v>
      </c>
    </row>
    <row r="45" spans="1:41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1">
        <v>0</v>
      </c>
      <c r="I45" s="79">
        <f t="shared" si="4"/>
        <v>0</v>
      </c>
      <c r="J45" s="80">
        <v>0</v>
      </c>
      <c r="K45" s="81">
        <v>0</v>
      </c>
      <c r="L45" s="79">
        <v>6</v>
      </c>
      <c r="M45" s="80">
        <v>4</v>
      </c>
      <c r="N45" s="136">
        <v>5</v>
      </c>
      <c r="O45" s="35">
        <f t="shared" si="5"/>
        <v>0</v>
      </c>
      <c r="P45" s="33">
        <v>0</v>
      </c>
      <c r="Q45" s="34">
        <v>0</v>
      </c>
      <c r="R45" s="137">
        <v>0.012738853503184714</v>
      </c>
      <c r="S45" s="138">
        <v>0.008528784648187633</v>
      </c>
      <c r="T45" s="139">
        <v>0.0105708245243129</v>
      </c>
      <c r="V45" s="316">
        <v>10</v>
      </c>
      <c r="W45" s="135" t="s">
        <v>40</v>
      </c>
      <c r="X45" s="79">
        <v>0</v>
      </c>
      <c r="Y45" s="80">
        <v>0</v>
      </c>
      <c r="Z45" s="80">
        <v>0</v>
      </c>
      <c r="AA45" s="80">
        <v>0</v>
      </c>
      <c r="AB45" s="80">
        <v>0</v>
      </c>
      <c r="AC45" s="81">
        <v>0</v>
      </c>
      <c r="AD45" s="79">
        <f t="shared" si="6"/>
        <v>0</v>
      </c>
      <c r="AE45" s="80">
        <v>0</v>
      </c>
      <c r="AF45" s="81">
        <v>0</v>
      </c>
      <c r="AG45" s="79">
        <v>12</v>
      </c>
      <c r="AH45" s="80">
        <v>18</v>
      </c>
      <c r="AI45" s="136">
        <v>37</v>
      </c>
      <c r="AJ45" s="35">
        <f t="shared" si="7"/>
        <v>0</v>
      </c>
      <c r="AK45" s="33">
        <v>0</v>
      </c>
      <c r="AL45" s="34">
        <v>0</v>
      </c>
      <c r="AM45" s="137">
        <v>0.025477707006369428</v>
      </c>
      <c r="AN45" s="138">
        <v>0.03837953091684435</v>
      </c>
      <c r="AO45" s="139">
        <v>0.0782241014799154</v>
      </c>
    </row>
    <row r="46" spans="1:41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1">
        <v>0</v>
      </c>
      <c r="I46" s="79">
        <f t="shared" si="4"/>
        <v>0</v>
      </c>
      <c r="J46" s="80">
        <v>0</v>
      </c>
      <c r="K46" s="81">
        <v>0</v>
      </c>
      <c r="L46" s="79">
        <v>6</v>
      </c>
      <c r="M46" s="80">
        <v>6</v>
      </c>
      <c r="N46" s="136">
        <v>7</v>
      </c>
      <c r="O46" s="35">
        <f t="shared" si="5"/>
        <v>0</v>
      </c>
      <c r="P46" s="33">
        <v>0</v>
      </c>
      <c r="Q46" s="34">
        <v>0</v>
      </c>
      <c r="R46" s="137">
        <v>0.012738853503184714</v>
      </c>
      <c r="S46" s="138">
        <v>0.01279317697228145</v>
      </c>
      <c r="T46" s="139">
        <v>0.014799154334038</v>
      </c>
      <c r="V46" s="317"/>
      <c r="W46" s="135" t="s">
        <v>41</v>
      </c>
      <c r="X46" s="79">
        <v>0</v>
      </c>
      <c r="Y46" s="80">
        <v>0</v>
      </c>
      <c r="Z46" s="80">
        <v>0</v>
      </c>
      <c r="AA46" s="80">
        <v>0</v>
      </c>
      <c r="AB46" s="80">
        <v>0</v>
      </c>
      <c r="AC46" s="81">
        <v>0</v>
      </c>
      <c r="AD46" s="79">
        <f t="shared" si="6"/>
        <v>0</v>
      </c>
      <c r="AE46" s="80">
        <v>2</v>
      </c>
      <c r="AF46" s="81">
        <v>0</v>
      </c>
      <c r="AG46" s="79">
        <v>10</v>
      </c>
      <c r="AH46" s="80">
        <v>14</v>
      </c>
      <c r="AI46" s="136">
        <v>17</v>
      </c>
      <c r="AJ46" s="35">
        <f t="shared" si="7"/>
        <v>0</v>
      </c>
      <c r="AK46" s="33">
        <v>0.3333333333333333</v>
      </c>
      <c r="AL46" s="34">
        <v>0</v>
      </c>
      <c r="AM46" s="137">
        <v>0.021231422505307854</v>
      </c>
      <c r="AN46" s="138">
        <v>0.029850746268656716</v>
      </c>
      <c r="AO46" s="139">
        <v>0.0359408033826638</v>
      </c>
    </row>
    <row r="47" spans="1:41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1">
        <v>0</v>
      </c>
      <c r="I47" s="79">
        <f t="shared" si="4"/>
        <v>0</v>
      </c>
      <c r="J47" s="80">
        <v>0</v>
      </c>
      <c r="K47" s="81">
        <v>0</v>
      </c>
      <c r="L47" s="79">
        <v>6</v>
      </c>
      <c r="M47" s="80">
        <v>6</v>
      </c>
      <c r="N47" s="136">
        <v>6</v>
      </c>
      <c r="O47" s="35">
        <f t="shared" si="5"/>
        <v>0</v>
      </c>
      <c r="P47" s="33">
        <v>0</v>
      </c>
      <c r="Q47" s="34">
        <v>0</v>
      </c>
      <c r="R47" s="137">
        <v>0.012711864406779662</v>
      </c>
      <c r="S47" s="138">
        <v>0.01276595744680851</v>
      </c>
      <c r="T47" s="139">
        <v>0.0126849894291754</v>
      </c>
      <c r="V47" s="317"/>
      <c r="W47" s="135" t="s">
        <v>42</v>
      </c>
      <c r="X47" s="79">
        <v>0</v>
      </c>
      <c r="Y47" s="80">
        <v>0</v>
      </c>
      <c r="Z47" s="80">
        <v>0</v>
      </c>
      <c r="AA47" s="80">
        <v>0</v>
      </c>
      <c r="AB47" s="80">
        <v>0</v>
      </c>
      <c r="AC47" s="81">
        <v>0</v>
      </c>
      <c r="AD47" s="79">
        <f t="shared" si="6"/>
        <v>0</v>
      </c>
      <c r="AE47" s="80">
        <v>0</v>
      </c>
      <c r="AF47" s="81">
        <v>0</v>
      </c>
      <c r="AG47" s="79">
        <v>14</v>
      </c>
      <c r="AH47" s="80">
        <v>16</v>
      </c>
      <c r="AI47" s="136">
        <v>24</v>
      </c>
      <c r="AJ47" s="35">
        <f t="shared" si="7"/>
        <v>0</v>
      </c>
      <c r="AK47" s="33">
        <v>0</v>
      </c>
      <c r="AL47" s="34">
        <v>0</v>
      </c>
      <c r="AM47" s="137">
        <v>0.029661016949152543</v>
      </c>
      <c r="AN47" s="138">
        <v>0.03404255319148936</v>
      </c>
      <c r="AO47" s="139">
        <v>0.0507399577167019</v>
      </c>
    </row>
    <row r="48" spans="1:41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4">
        <v>0</v>
      </c>
      <c r="I48" s="82">
        <f t="shared" si="4"/>
        <v>0</v>
      </c>
      <c r="J48" s="83">
        <v>0</v>
      </c>
      <c r="K48" s="84">
        <v>0</v>
      </c>
      <c r="L48" s="82">
        <v>6</v>
      </c>
      <c r="M48" s="83">
        <v>10</v>
      </c>
      <c r="N48" s="141">
        <v>6</v>
      </c>
      <c r="O48" s="49">
        <f t="shared" si="5"/>
        <v>0</v>
      </c>
      <c r="P48" s="47">
        <v>0</v>
      </c>
      <c r="Q48" s="48">
        <v>0</v>
      </c>
      <c r="R48" s="142">
        <v>0.012738853503184714</v>
      </c>
      <c r="S48" s="138">
        <v>0.02127659574468085</v>
      </c>
      <c r="T48" s="139">
        <v>0.0126849894291754</v>
      </c>
      <c r="V48" s="318"/>
      <c r="W48" s="140" t="s">
        <v>43</v>
      </c>
      <c r="X48" s="82">
        <v>0</v>
      </c>
      <c r="Y48" s="83">
        <v>0</v>
      </c>
      <c r="Z48" s="83">
        <v>0</v>
      </c>
      <c r="AA48" s="83">
        <v>0</v>
      </c>
      <c r="AB48" s="83">
        <v>1</v>
      </c>
      <c r="AC48" s="84">
        <v>0</v>
      </c>
      <c r="AD48" s="82">
        <f t="shared" si="6"/>
        <v>1</v>
      </c>
      <c r="AE48" s="83">
        <v>0</v>
      </c>
      <c r="AF48" s="84">
        <v>0</v>
      </c>
      <c r="AG48" s="82">
        <v>13</v>
      </c>
      <c r="AH48" s="83">
        <v>19</v>
      </c>
      <c r="AI48" s="141">
        <v>21</v>
      </c>
      <c r="AJ48" s="49">
        <f t="shared" si="7"/>
        <v>0.16666666666666666</v>
      </c>
      <c r="AK48" s="47">
        <v>0</v>
      </c>
      <c r="AL48" s="48">
        <v>0</v>
      </c>
      <c r="AM48" s="142">
        <v>0.027600849256900213</v>
      </c>
      <c r="AN48" s="138">
        <v>0.04042553191489362</v>
      </c>
      <c r="AO48" s="139">
        <v>0.0443974630021141</v>
      </c>
    </row>
    <row r="49" spans="1:41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0</v>
      </c>
      <c r="H49" s="88">
        <v>0</v>
      </c>
      <c r="I49" s="86">
        <f t="shared" si="4"/>
        <v>0</v>
      </c>
      <c r="J49" s="87">
        <v>0</v>
      </c>
      <c r="K49" s="88">
        <v>0</v>
      </c>
      <c r="L49" s="86">
        <v>17</v>
      </c>
      <c r="M49" s="87">
        <v>11</v>
      </c>
      <c r="N49" s="147">
        <v>11</v>
      </c>
      <c r="O49" s="92">
        <f t="shared" si="5"/>
        <v>0</v>
      </c>
      <c r="P49" s="90">
        <v>0</v>
      </c>
      <c r="Q49" s="91">
        <v>0</v>
      </c>
      <c r="R49" s="148">
        <v>0.036093418259023353</v>
      </c>
      <c r="S49" s="149">
        <v>0.023404255319148935</v>
      </c>
      <c r="T49" s="150">
        <v>0.0232558139534883</v>
      </c>
      <c r="V49" s="316">
        <v>11</v>
      </c>
      <c r="W49" s="145" t="s">
        <v>44</v>
      </c>
      <c r="X49" s="86">
        <v>0</v>
      </c>
      <c r="Y49" s="87">
        <v>0</v>
      </c>
      <c r="Z49" s="87">
        <v>0</v>
      </c>
      <c r="AA49" s="87">
        <v>0</v>
      </c>
      <c r="AB49" s="87">
        <v>0</v>
      </c>
      <c r="AC49" s="88">
        <v>0</v>
      </c>
      <c r="AD49" s="86">
        <f t="shared" si="6"/>
        <v>0</v>
      </c>
      <c r="AE49" s="87">
        <v>0</v>
      </c>
      <c r="AF49" s="88">
        <v>0</v>
      </c>
      <c r="AG49" s="86">
        <v>9</v>
      </c>
      <c r="AH49" s="87">
        <v>22</v>
      </c>
      <c r="AI49" s="147">
        <v>30</v>
      </c>
      <c r="AJ49" s="92">
        <f t="shared" si="7"/>
        <v>0</v>
      </c>
      <c r="AK49" s="90">
        <v>0</v>
      </c>
      <c r="AL49" s="91">
        <v>0</v>
      </c>
      <c r="AM49" s="148">
        <v>0.01910828025477707</v>
      </c>
      <c r="AN49" s="149">
        <v>0.04680851063829787</v>
      </c>
      <c r="AO49" s="150">
        <v>0.0634249471458773</v>
      </c>
    </row>
    <row r="50" spans="1:41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1">
        <v>0</v>
      </c>
      <c r="I50" s="79">
        <f t="shared" si="4"/>
        <v>0</v>
      </c>
      <c r="J50" s="80">
        <v>0</v>
      </c>
      <c r="K50" s="81">
        <v>0</v>
      </c>
      <c r="L50" s="79">
        <v>7</v>
      </c>
      <c r="M50" s="80">
        <v>17</v>
      </c>
      <c r="N50" s="136">
        <v>8</v>
      </c>
      <c r="O50" s="35">
        <f t="shared" si="5"/>
        <v>0</v>
      </c>
      <c r="P50" s="33">
        <v>0</v>
      </c>
      <c r="Q50" s="34">
        <v>0</v>
      </c>
      <c r="R50" s="137">
        <v>0.014893617021276596</v>
      </c>
      <c r="S50" s="138">
        <v>0.036170212765957444</v>
      </c>
      <c r="T50" s="139">
        <v>0.0169133192389006</v>
      </c>
      <c r="V50" s="317"/>
      <c r="W50" s="135" t="s">
        <v>45</v>
      </c>
      <c r="X50" s="79">
        <v>0</v>
      </c>
      <c r="Y50" s="80">
        <v>0</v>
      </c>
      <c r="Z50" s="80">
        <v>0</v>
      </c>
      <c r="AA50" s="80">
        <v>0</v>
      </c>
      <c r="AB50" s="80">
        <v>0</v>
      </c>
      <c r="AC50" s="81">
        <v>0</v>
      </c>
      <c r="AD50" s="79">
        <f t="shared" si="6"/>
        <v>0</v>
      </c>
      <c r="AE50" s="80">
        <v>0</v>
      </c>
      <c r="AF50" s="81">
        <v>0</v>
      </c>
      <c r="AG50" s="79">
        <v>12</v>
      </c>
      <c r="AH50" s="80">
        <v>17</v>
      </c>
      <c r="AI50" s="136">
        <v>17</v>
      </c>
      <c r="AJ50" s="35">
        <f t="shared" si="7"/>
        <v>0</v>
      </c>
      <c r="AK50" s="33">
        <v>0</v>
      </c>
      <c r="AL50" s="34">
        <v>0</v>
      </c>
      <c r="AM50" s="137">
        <v>0.02553191489361702</v>
      </c>
      <c r="AN50" s="138">
        <v>0.036170212765957444</v>
      </c>
      <c r="AO50" s="139">
        <v>0.0359408033826638</v>
      </c>
    </row>
    <row r="51" spans="1:41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1">
        <v>0</v>
      </c>
      <c r="I51" s="79">
        <f t="shared" si="4"/>
        <v>0</v>
      </c>
      <c r="J51" s="80">
        <v>0</v>
      </c>
      <c r="K51" s="81">
        <v>0</v>
      </c>
      <c r="L51" s="79">
        <v>2</v>
      </c>
      <c r="M51" s="80">
        <v>7</v>
      </c>
      <c r="N51" s="136">
        <v>4</v>
      </c>
      <c r="O51" s="35">
        <f t="shared" si="5"/>
        <v>0</v>
      </c>
      <c r="P51" s="33">
        <v>0</v>
      </c>
      <c r="Q51" s="34">
        <v>0</v>
      </c>
      <c r="R51" s="137">
        <v>0.004246284501061571</v>
      </c>
      <c r="S51" s="138">
        <v>0.014893617021276596</v>
      </c>
      <c r="T51" s="139">
        <v>0.00845665961945031</v>
      </c>
      <c r="V51" s="317"/>
      <c r="W51" s="135" t="s">
        <v>46</v>
      </c>
      <c r="X51" s="79">
        <v>0</v>
      </c>
      <c r="Y51" s="80">
        <v>0</v>
      </c>
      <c r="Z51" s="80">
        <v>0</v>
      </c>
      <c r="AA51" s="80">
        <v>0</v>
      </c>
      <c r="AB51" s="80">
        <v>0</v>
      </c>
      <c r="AC51" s="81">
        <v>0</v>
      </c>
      <c r="AD51" s="79">
        <f t="shared" si="6"/>
        <v>0</v>
      </c>
      <c r="AE51" s="80">
        <v>0</v>
      </c>
      <c r="AF51" s="81">
        <v>0</v>
      </c>
      <c r="AG51" s="79">
        <v>11</v>
      </c>
      <c r="AH51" s="80">
        <v>11</v>
      </c>
      <c r="AI51" s="136">
        <v>21</v>
      </c>
      <c r="AJ51" s="35">
        <f t="shared" si="7"/>
        <v>0</v>
      </c>
      <c r="AK51" s="33">
        <v>0</v>
      </c>
      <c r="AL51" s="34">
        <v>0</v>
      </c>
      <c r="AM51" s="137">
        <v>0.02335456475583864</v>
      </c>
      <c r="AN51" s="138">
        <v>0.023404255319148935</v>
      </c>
      <c r="AO51" s="139">
        <v>0.0443974630021141</v>
      </c>
    </row>
    <row r="52" spans="1:41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1</v>
      </c>
      <c r="G52" s="83">
        <v>0</v>
      </c>
      <c r="H52" s="84">
        <v>0</v>
      </c>
      <c r="I52" s="82">
        <f t="shared" si="4"/>
        <v>1</v>
      </c>
      <c r="J52" s="83">
        <v>1</v>
      </c>
      <c r="K52" s="84">
        <v>0</v>
      </c>
      <c r="L52" s="82">
        <v>7</v>
      </c>
      <c r="M52" s="83">
        <v>6</v>
      </c>
      <c r="N52" s="141">
        <v>5</v>
      </c>
      <c r="O52" s="49">
        <f t="shared" si="5"/>
        <v>0.16666666666666666</v>
      </c>
      <c r="P52" s="47">
        <v>0.16666666666666666</v>
      </c>
      <c r="Q52" s="48">
        <v>0</v>
      </c>
      <c r="R52" s="142">
        <v>0.014861995753715499</v>
      </c>
      <c r="S52" s="143">
        <v>0.01276595744680851</v>
      </c>
      <c r="T52" s="144">
        <v>0.0105708245243129</v>
      </c>
      <c r="V52" s="318"/>
      <c r="W52" s="140" t="s">
        <v>47</v>
      </c>
      <c r="X52" s="82">
        <v>0</v>
      </c>
      <c r="Y52" s="83">
        <v>0</v>
      </c>
      <c r="Z52" s="83">
        <v>0</v>
      </c>
      <c r="AA52" s="83">
        <v>0</v>
      </c>
      <c r="AB52" s="83">
        <v>0</v>
      </c>
      <c r="AC52" s="84">
        <v>0</v>
      </c>
      <c r="AD52" s="82">
        <f t="shared" si="6"/>
        <v>0</v>
      </c>
      <c r="AE52" s="83">
        <v>0</v>
      </c>
      <c r="AF52" s="84">
        <v>0</v>
      </c>
      <c r="AG52" s="82">
        <v>8</v>
      </c>
      <c r="AH52" s="83">
        <v>10</v>
      </c>
      <c r="AI52" s="141">
        <v>15</v>
      </c>
      <c r="AJ52" s="49">
        <f t="shared" si="7"/>
        <v>0</v>
      </c>
      <c r="AK52" s="47">
        <v>0</v>
      </c>
      <c r="AL52" s="48">
        <v>0</v>
      </c>
      <c r="AM52" s="142">
        <v>0.016985138004246284</v>
      </c>
      <c r="AN52" s="143">
        <v>0.02127659574468085</v>
      </c>
      <c r="AO52" s="144">
        <v>0.0317124735729386</v>
      </c>
    </row>
    <row r="53" spans="1:41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0</v>
      </c>
      <c r="G53" s="87">
        <v>0</v>
      </c>
      <c r="H53" s="88">
        <v>0</v>
      </c>
      <c r="I53" s="86">
        <f t="shared" si="4"/>
        <v>0</v>
      </c>
      <c r="J53" s="87">
        <v>0</v>
      </c>
      <c r="K53" s="88">
        <v>0</v>
      </c>
      <c r="L53" s="86">
        <v>5</v>
      </c>
      <c r="M53" s="87">
        <v>8</v>
      </c>
      <c r="N53" s="147">
        <v>14</v>
      </c>
      <c r="O53" s="92">
        <f t="shared" si="5"/>
        <v>0</v>
      </c>
      <c r="P53" s="90">
        <v>0</v>
      </c>
      <c r="Q53" s="91">
        <v>0</v>
      </c>
      <c r="R53" s="148">
        <v>0.010615711252653927</v>
      </c>
      <c r="S53" s="138">
        <v>0.01702127659574468</v>
      </c>
      <c r="T53" s="139">
        <v>0.0295983086680761</v>
      </c>
      <c r="V53" s="316">
        <v>12</v>
      </c>
      <c r="W53" s="145" t="s">
        <v>48</v>
      </c>
      <c r="X53" s="86">
        <v>0</v>
      </c>
      <c r="Y53" s="87">
        <v>0</v>
      </c>
      <c r="Z53" s="87">
        <v>0</v>
      </c>
      <c r="AA53" s="87">
        <v>0</v>
      </c>
      <c r="AB53" s="87">
        <v>0</v>
      </c>
      <c r="AC53" s="88">
        <v>0</v>
      </c>
      <c r="AD53" s="86">
        <f t="shared" si="6"/>
        <v>0</v>
      </c>
      <c r="AE53" s="87">
        <v>1</v>
      </c>
      <c r="AF53" s="88">
        <v>0</v>
      </c>
      <c r="AG53" s="86">
        <v>8</v>
      </c>
      <c r="AH53" s="87">
        <v>20</v>
      </c>
      <c r="AI53" s="147">
        <v>19</v>
      </c>
      <c r="AJ53" s="92">
        <f t="shared" si="7"/>
        <v>0</v>
      </c>
      <c r="AK53" s="90">
        <v>0.16666666666666666</v>
      </c>
      <c r="AL53" s="91">
        <v>0</v>
      </c>
      <c r="AM53" s="148">
        <v>0.016985138004246284</v>
      </c>
      <c r="AN53" s="138">
        <v>0.0425531914893617</v>
      </c>
      <c r="AO53" s="139">
        <v>0.040169133192389</v>
      </c>
    </row>
    <row r="54" spans="1:41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0">
        <v>0</v>
      </c>
      <c r="H54" s="81">
        <v>0</v>
      </c>
      <c r="I54" s="79">
        <f t="shared" si="4"/>
        <v>0</v>
      </c>
      <c r="J54" s="80">
        <v>1</v>
      </c>
      <c r="K54" s="81">
        <v>0</v>
      </c>
      <c r="L54" s="79">
        <v>4</v>
      </c>
      <c r="M54" s="80">
        <v>10</v>
      </c>
      <c r="N54" s="136">
        <v>4</v>
      </c>
      <c r="O54" s="35">
        <f t="shared" si="5"/>
        <v>0</v>
      </c>
      <c r="P54" s="33">
        <v>0.16666666666666666</v>
      </c>
      <c r="Q54" s="34">
        <v>0</v>
      </c>
      <c r="R54" s="137">
        <v>0.008492569002123142</v>
      </c>
      <c r="S54" s="138">
        <v>0.021321961620469083</v>
      </c>
      <c r="T54" s="139">
        <v>0.00845665961945031</v>
      </c>
      <c r="V54" s="317"/>
      <c r="W54" s="135" t="s">
        <v>49</v>
      </c>
      <c r="X54" s="79">
        <v>0</v>
      </c>
      <c r="Y54" s="80">
        <v>0</v>
      </c>
      <c r="Z54" s="80">
        <v>0</v>
      </c>
      <c r="AA54" s="80">
        <v>0</v>
      </c>
      <c r="AB54" s="80">
        <v>0</v>
      </c>
      <c r="AC54" s="81">
        <v>0</v>
      </c>
      <c r="AD54" s="79">
        <f t="shared" si="6"/>
        <v>0</v>
      </c>
      <c r="AE54" s="80">
        <v>0</v>
      </c>
      <c r="AF54" s="81">
        <v>0</v>
      </c>
      <c r="AG54" s="79">
        <v>5</v>
      </c>
      <c r="AH54" s="80">
        <v>11</v>
      </c>
      <c r="AI54" s="136">
        <v>10</v>
      </c>
      <c r="AJ54" s="35">
        <f t="shared" si="7"/>
        <v>0</v>
      </c>
      <c r="AK54" s="33">
        <v>0</v>
      </c>
      <c r="AL54" s="34">
        <v>0</v>
      </c>
      <c r="AM54" s="137">
        <v>0.010615711252653927</v>
      </c>
      <c r="AN54" s="138">
        <v>0.023454157782515993</v>
      </c>
      <c r="AO54" s="139">
        <v>0.0211416490486257</v>
      </c>
    </row>
    <row r="55" spans="1:41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1">
        <v>0</v>
      </c>
      <c r="I55" s="79">
        <f t="shared" si="4"/>
        <v>0</v>
      </c>
      <c r="J55" s="80">
        <v>0</v>
      </c>
      <c r="K55" s="81">
        <v>0</v>
      </c>
      <c r="L55" s="79">
        <v>6</v>
      </c>
      <c r="M55" s="80">
        <v>7</v>
      </c>
      <c r="N55" s="136">
        <v>10</v>
      </c>
      <c r="O55" s="35">
        <f t="shared" si="5"/>
        <v>0</v>
      </c>
      <c r="P55" s="33">
        <v>0</v>
      </c>
      <c r="Q55" s="34">
        <v>0</v>
      </c>
      <c r="R55" s="137">
        <v>0.012711864406779662</v>
      </c>
      <c r="S55" s="138">
        <v>0.014893617021276596</v>
      </c>
      <c r="T55" s="139">
        <v>0.0211416490486257</v>
      </c>
      <c r="V55" s="317"/>
      <c r="W55" s="135" t="s">
        <v>50</v>
      </c>
      <c r="X55" s="79">
        <v>0</v>
      </c>
      <c r="Y55" s="80">
        <v>0</v>
      </c>
      <c r="Z55" s="80">
        <v>0</v>
      </c>
      <c r="AA55" s="80">
        <v>0</v>
      </c>
      <c r="AB55" s="80">
        <v>0</v>
      </c>
      <c r="AC55" s="81">
        <v>0</v>
      </c>
      <c r="AD55" s="79">
        <f t="shared" si="6"/>
        <v>0</v>
      </c>
      <c r="AE55" s="80">
        <v>0</v>
      </c>
      <c r="AF55" s="81">
        <v>0</v>
      </c>
      <c r="AG55" s="79">
        <v>6</v>
      </c>
      <c r="AH55" s="80">
        <v>6</v>
      </c>
      <c r="AI55" s="136">
        <v>16</v>
      </c>
      <c r="AJ55" s="35">
        <f t="shared" si="7"/>
        <v>0</v>
      </c>
      <c r="AK55" s="33">
        <v>0</v>
      </c>
      <c r="AL55" s="34">
        <v>0</v>
      </c>
      <c r="AM55" s="137">
        <v>0.012711864406779662</v>
      </c>
      <c r="AN55" s="138">
        <v>0.01276595744680851</v>
      </c>
      <c r="AO55" s="139">
        <v>0.0338266384778012</v>
      </c>
    </row>
    <row r="56" spans="1:41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1">
        <v>0</v>
      </c>
      <c r="I56" s="79">
        <f t="shared" si="4"/>
        <v>0</v>
      </c>
      <c r="J56" s="80">
        <v>0</v>
      </c>
      <c r="K56" s="81">
        <v>0</v>
      </c>
      <c r="L56" s="79">
        <v>5</v>
      </c>
      <c r="M56" s="80">
        <v>3</v>
      </c>
      <c r="N56" s="136">
        <v>5</v>
      </c>
      <c r="O56" s="35">
        <f t="shared" si="5"/>
        <v>0</v>
      </c>
      <c r="P56" s="33">
        <v>0</v>
      </c>
      <c r="Q56" s="34">
        <v>0</v>
      </c>
      <c r="R56" s="137">
        <v>0.010660980810234541</v>
      </c>
      <c r="S56" s="138">
        <v>0.006396588486140725</v>
      </c>
      <c r="T56" s="139">
        <v>0.0105708245243129</v>
      </c>
      <c r="V56" s="317"/>
      <c r="W56" s="135" t="s">
        <v>51</v>
      </c>
      <c r="X56" s="79">
        <v>0</v>
      </c>
      <c r="Y56" s="80">
        <v>0</v>
      </c>
      <c r="Z56" s="80">
        <v>0</v>
      </c>
      <c r="AA56" s="80">
        <v>0</v>
      </c>
      <c r="AB56" s="80">
        <v>0</v>
      </c>
      <c r="AC56" s="81">
        <v>0</v>
      </c>
      <c r="AD56" s="79">
        <f t="shared" si="6"/>
        <v>0</v>
      </c>
      <c r="AE56" s="80">
        <v>0</v>
      </c>
      <c r="AF56" s="81">
        <v>0</v>
      </c>
      <c r="AG56" s="79">
        <v>9</v>
      </c>
      <c r="AH56" s="80">
        <v>15</v>
      </c>
      <c r="AI56" s="136">
        <v>19</v>
      </c>
      <c r="AJ56" s="35">
        <f t="shared" si="7"/>
        <v>0</v>
      </c>
      <c r="AK56" s="33">
        <v>0</v>
      </c>
      <c r="AL56" s="34">
        <v>0</v>
      </c>
      <c r="AM56" s="137">
        <v>0.019189765458422176</v>
      </c>
      <c r="AN56" s="138">
        <v>0.031982942430703626</v>
      </c>
      <c r="AO56" s="139">
        <v>0.040169133192389</v>
      </c>
    </row>
    <row r="57" spans="1:41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7"/>
      <c r="I57" s="255"/>
      <c r="J57" s="226">
        <v>0</v>
      </c>
      <c r="K57" s="251"/>
      <c r="L57" s="255"/>
      <c r="M57" s="80">
        <v>3</v>
      </c>
      <c r="N57" s="263"/>
      <c r="O57" s="260"/>
      <c r="P57" s="226">
        <v>0</v>
      </c>
      <c r="Q57" s="251"/>
      <c r="R57" s="261"/>
      <c r="S57" s="138">
        <v>0.006382978723404255</v>
      </c>
      <c r="T57" s="251"/>
      <c r="V57" s="319"/>
      <c r="W57" s="222">
        <v>53</v>
      </c>
      <c r="X57" s="255"/>
      <c r="Y57" s="256"/>
      <c r="Z57" s="256"/>
      <c r="AA57" s="256"/>
      <c r="AB57" s="256"/>
      <c r="AC57" s="257"/>
      <c r="AD57" s="255"/>
      <c r="AE57" s="226">
        <v>0</v>
      </c>
      <c r="AF57" s="251"/>
      <c r="AG57" s="255"/>
      <c r="AH57" s="262">
        <v>13</v>
      </c>
      <c r="AI57" s="263"/>
      <c r="AJ57" s="260">
        <f t="shared" si="7"/>
        <v>0</v>
      </c>
      <c r="AK57" s="226">
        <v>0</v>
      </c>
      <c r="AL57" s="251"/>
      <c r="AM57" s="261"/>
      <c r="AN57" s="138">
        <v>0.027659574468085105</v>
      </c>
      <c r="AO57" s="251"/>
    </row>
    <row r="58" spans="1:41" s="151" customFormat="1" ht="15.75" customHeight="1">
      <c r="A58" s="323" t="s">
        <v>61</v>
      </c>
      <c r="B58" s="326"/>
      <c r="C58" s="93">
        <f aca="true" t="shared" si="8" ref="C58:H58">SUM(C5:C57)</f>
        <v>0</v>
      </c>
      <c r="D58" s="94">
        <f t="shared" si="8"/>
        <v>0</v>
      </c>
      <c r="E58" s="94">
        <f t="shared" si="8"/>
        <v>1</v>
      </c>
      <c r="F58" s="94">
        <f t="shared" si="8"/>
        <v>4</v>
      </c>
      <c r="G58" s="94">
        <f t="shared" si="8"/>
        <v>0</v>
      </c>
      <c r="H58" s="95">
        <f t="shared" si="8"/>
        <v>0</v>
      </c>
      <c r="I58" s="93">
        <f t="shared" si="4"/>
        <v>5</v>
      </c>
      <c r="J58" s="94">
        <v>3</v>
      </c>
      <c r="K58" s="95">
        <v>4</v>
      </c>
      <c r="L58" s="93">
        <f>SUM(L5:L56)</f>
        <v>308</v>
      </c>
      <c r="M58" s="94">
        <v>378</v>
      </c>
      <c r="N58" s="152">
        <v>298</v>
      </c>
      <c r="O58" s="102">
        <f t="shared" si="5"/>
        <v>0.8333333333333334</v>
      </c>
      <c r="P58" s="100">
        <v>0.5</v>
      </c>
      <c r="Q58" s="101">
        <v>0.6666666666666666</v>
      </c>
      <c r="R58" s="102">
        <f>SUM(R5:R56)</f>
        <v>0.6546149442605982</v>
      </c>
      <c r="S58" s="100">
        <v>0.8014585480968595</v>
      </c>
      <c r="T58" s="153">
        <v>0.632696390658174</v>
      </c>
      <c r="V58" s="320" t="s">
        <v>61</v>
      </c>
      <c r="W58" s="321"/>
      <c r="X58" s="93">
        <f aca="true" t="shared" si="9" ref="X58:AC58">SUM(X5:X57)</f>
        <v>0</v>
      </c>
      <c r="Y58" s="94">
        <f t="shared" si="9"/>
        <v>0</v>
      </c>
      <c r="Z58" s="94">
        <f t="shared" si="9"/>
        <v>2</v>
      </c>
      <c r="AA58" s="94">
        <f t="shared" si="9"/>
        <v>1</v>
      </c>
      <c r="AB58" s="94">
        <f t="shared" si="9"/>
        <v>3</v>
      </c>
      <c r="AC58" s="95">
        <f t="shared" si="9"/>
        <v>9</v>
      </c>
      <c r="AD58" s="93">
        <f t="shared" si="6"/>
        <v>15</v>
      </c>
      <c r="AE58" s="94">
        <v>13</v>
      </c>
      <c r="AF58" s="95">
        <v>2</v>
      </c>
      <c r="AG58" s="93">
        <f>SUM(AG5:AG56)</f>
        <v>755</v>
      </c>
      <c r="AH58" s="94">
        <v>1030</v>
      </c>
      <c r="AI58" s="152">
        <v>1625</v>
      </c>
      <c r="AJ58" s="102">
        <f t="shared" si="7"/>
        <v>2.5</v>
      </c>
      <c r="AK58" s="100">
        <v>2.1666666666666665</v>
      </c>
      <c r="AL58" s="101">
        <v>0.3333333333333333</v>
      </c>
      <c r="AM58" s="102">
        <f>SUM(AM5:AM56)</f>
        <v>1.6043192357268614</v>
      </c>
      <c r="AN58" s="100">
        <v>2.1864085496941623</v>
      </c>
      <c r="AO58" s="153">
        <v>3.45010615711252</v>
      </c>
    </row>
    <row r="59" spans="20:41" ht="13.5" customHeight="1">
      <c r="T59" s="156"/>
      <c r="W59" s="284" t="s">
        <v>118</v>
      </c>
      <c r="AO59" s="156"/>
    </row>
    <row r="60" ht="12">
      <c r="W60" s="284" t="s">
        <v>116</v>
      </c>
    </row>
  </sheetData>
  <mergeCells count="40">
    <mergeCell ref="V58:W58"/>
    <mergeCell ref="A18:A22"/>
    <mergeCell ref="A23:A26"/>
    <mergeCell ref="A40:A44"/>
    <mergeCell ref="A45:A48"/>
    <mergeCell ref="A53:A57"/>
    <mergeCell ref="V18:V22"/>
    <mergeCell ref="V23:V26"/>
    <mergeCell ref="V40:V44"/>
    <mergeCell ref="V45:V48"/>
    <mergeCell ref="V49:V52"/>
    <mergeCell ref="V53:V57"/>
    <mergeCell ref="V27:V30"/>
    <mergeCell ref="V31:V35"/>
    <mergeCell ref="V36:V39"/>
    <mergeCell ref="V5:V9"/>
    <mergeCell ref="V10:V13"/>
    <mergeCell ref="V14:V17"/>
    <mergeCell ref="X2:AI2"/>
    <mergeCell ref="AJ2:AO2"/>
    <mergeCell ref="X3:AC3"/>
    <mergeCell ref="AD3:AF3"/>
    <mergeCell ref="AG3:AI3"/>
    <mergeCell ref="AJ3:AL3"/>
    <mergeCell ref="AM3:AO3"/>
    <mergeCell ref="A14:A17"/>
    <mergeCell ref="A49:A52"/>
    <mergeCell ref="A27:A30"/>
    <mergeCell ref="A31:A35"/>
    <mergeCell ref="A36:A39"/>
    <mergeCell ref="A58:B58"/>
    <mergeCell ref="C2:N2"/>
    <mergeCell ref="O2:T2"/>
    <mergeCell ref="C3:H3"/>
    <mergeCell ref="I3:K3"/>
    <mergeCell ref="L3:N3"/>
    <mergeCell ref="O3:Q3"/>
    <mergeCell ref="R3:T3"/>
    <mergeCell ref="A5:A9"/>
    <mergeCell ref="A10:A1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AO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4.375" style="1" customWidth="1"/>
    <col min="9" max="11" width="5.125" style="1" customWidth="1"/>
    <col min="12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4.375" style="3" customWidth="1"/>
    <col min="30" max="32" width="5.125" style="3" customWidth="1"/>
    <col min="33" max="41" width="6.125" style="3" customWidth="1"/>
    <col min="42" max="42" width="4.125" style="1" customWidth="1"/>
    <col min="43" max="16384" width="9.00390625" style="1" customWidth="1"/>
  </cols>
  <sheetData>
    <row r="1" spans="1:41" s="5" customFormat="1" ht="24.75" customHeight="1">
      <c r="A1" s="107" t="s">
        <v>65</v>
      </c>
      <c r="V1" s="107" t="s">
        <v>66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325" t="s">
        <v>81</v>
      </c>
      <c r="P2" s="294"/>
      <c r="Q2" s="294"/>
      <c r="R2" s="294"/>
      <c r="S2" s="294"/>
      <c r="T2" s="295"/>
      <c r="V2" s="108"/>
      <c r="W2" s="109"/>
      <c r="X2" s="296" t="s">
        <v>56</v>
      </c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7"/>
      <c r="AJ2" s="325" t="s">
        <v>81</v>
      </c>
      <c r="AK2" s="294"/>
      <c r="AL2" s="294"/>
      <c r="AM2" s="294"/>
      <c r="AN2" s="294"/>
      <c r="AO2" s="295"/>
    </row>
    <row r="3" spans="1:41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302" t="s">
        <v>58</v>
      </c>
      <c r="P3" s="303"/>
      <c r="Q3" s="303"/>
      <c r="R3" s="307" t="s">
        <v>59</v>
      </c>
      <c r="S3" s="308"/>
      <c r="T3" s="309"/>
      <c r="V3" s="111"/>
      <c r="W3" s="112"/>
      <c r="X3" s="298" t="s">
        <v>106</v>
      </c>
      <c r="Y3" s="299"/>
      <c r="Z3" s="299"/>
      <c r="AA3" s="299"/>
      <c r="AB3" s="299"/>
      <c r="AC3" s="299"/>
      <c r="AD3" s="300" t="s">
        <v>53</v>
      </c>
      <c r="AE3" s="301"/>
      <c r="AF3" s="301"/>
      <c r="AG3" s="304" t="s">
        <v>60</v>
      </c>
      <c r="AH3" s="305"/>
      <c r="AI3" s="306"/>
      <c r="AJ3" s="302" t="s">
        <v>58</v>
      </c>
      <c r="AK3" s="303"/>
      <c r="AL3" s="303"/>
      <c r="AM3" s="307" t="s">
        <v>59</v>
      </c>
      <c r="AN3" s="308"/>
      <c r="AO3" s="309"/>
    </row>
    <row r="4" spans="1:41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13">
        <v>2005</v>
      </c>
      <c r="P4" s="114">
        <v>2004</v>
      </c>
      <c r="Q4" s="115">
        <v>2003</v>
      </c>
      <c r="R4" s="113">
        <v>2005</v>
      </c>
      <c r="S4" s="114">
        <v>2004</v>
      </c>
      <c r="T4" s="129">
        <v>2003</v>
      </c>
      <c r="V4" s="123" t="s">
        <v>54</v>
      </c>
      <c r="W4" s="124" t="s">
        <v>55</v>
      </c>
      <c r="X4" s="125" t="s">
        <v>95</v>
      </c>
      <c r="Y4" s="126" t="s">
        <v>101</v>
      </c>
      <c r="Z4" s="126" t="s">
        <v>102</v>
      </c>
      <c r="AA4" s="126" t="s">
        <v>103</v>
      </c>
      <c r="AB4" s="126" t="s">
        <v>104</v>
      </c>
      <c r="AC4" s="127" t="s">
        <v>105</v>
      </c>
      <c r="AD4" s="113">
        <v>2005</v>
      </c>
      <c r="AE4" s="114">
        <v>2004</v>
      </c>
      <c r="AF4" s="115">
        <v>2003</v>
      </c>
      <c r="AG4" s="113">
        <v>2005</v>
      </c>
      <c r="AH4" s="114">
        <v>2004</v>
      </c>
      <c r="AI4" s="128">
        <v>2003</v>
      </c>
      <c r="AJ4" s="113">
        <v>2005</v>
      </c>
      <c r="AK4" s="114">
        <v>2004</v>
      </c>
      <c r="AL4" s="115">
        <v>2003</v>
      </c>
      <c r="AM4" s="113">
        <v>2005</v>
      </c>
      <c r="AN4" s="114">
        <v>2004</v>
      </c>
      <c r="AO4" s="129">
        <v>2003</v>
      </c>
    </row>
    <row r="5" spans="1:41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2</v>
      </c>
      <c r="F5" s="13">
        <v>0</v>
      </c>
      <c r="G5" s="13">
        <v>0</v>
      </c>
      <c r="H5" s="14">
        <v>0</v>
      </c>
      <c r="I5" s="12">
        <f aca="true" t="shared" si="0" ref="I5:I36">SUM(C5:H5)</f>
        <v>2</v>
      </c>
      <c r="J5" s="13">
        <v>0</v>
      </c>
      <c r="K5" s="14">
        <v>0</v>
      </c>
      <c r="L5" s="75">
        <v>93</v>
      </c>
      <c r="M5" s="76">
        <v>39</v>
      </c>
      <c r="N5" s="131">
        <v>29</v>
      </c>
      <c r="O5" s="21">
        <f aca="true" t="shared" si="1" ref="O5:O36">I5/6</f>
        <v>0.3333333333333333</v>
      </c>
      <c r="P5" s="19">
        <v>0</v>
      </c>
      <c r="Q5" s="20">
        <v>0</v>
      </c>
      <c r="R5" s="132">
        <v>0.1953781512605042</v>
      </c>
      <c r="S5" s="133">
        <v>0.08227848101265822</v>
      </c>
      <c r="T5" s="134">
        <v>0.0623655913978494</v>
      </c>
      <c r="V5" s="322">
        <v>1</v>
      </c>
      <c r="W5" s="130" t="s">
        <v>0</v>
      </c>
      <c r="X5" s="12">
        <v>0</v>
      </c>
      <c r="Y5" s="13">
        <v>0</v>
      </c>
      <c r="Z5" s="13">
        <v>0</v>
      </c>
      <c r="AA5" s="13">
        <v>0</v>
      </c>
      <c r="AB5" s="13">
        <v>0</v>
      </c>
      <c r="AC5" s="14">
        <v>0</v>
      </c>
      <c r="AD5" s="12">
        <f aca="true" t="shared" si="2" ref="AD5:AD36">SUM(X5:AC5)</f>
        <v>0</v>
      </c>
      <c r="AE5" s="13">
        <v>0</v>
      </c>
      <c r="AF5" s="14" t="s">
        <v>62</v>
      </c>
      <c r="AG5" s="75">
        <v>2</v>
      </c>
      <c r="AH5" s="76">
        <v>0</v>
      </c>
      <c r="AI5" s="131">
        <v>2</v>
      </c>
      <c r="AJ5" s="21">
        <f aca="true" t="shared" si="3" ref="AJ5:AJ36">AD5/6</f>
        <v>0</v>
      </c>
      <c r="AK5" s="19">
        <v>0</v>
      </c>
      <c r="AL5" s="20"/>
      <c r="AM5" s="132">
        <v>0.004201680672268907</v>
      </c>
      <c r="AN5" s="133">
        <v>0</v>
      </c>
      <c r="AO5" s="134">
        <v>0.0043010752688172</v>
      </c>
    </row>
    <row r="6" spans="1:41" s="120" customFormat="1" ht="13.5" customHeight="1">
      <c r="A6" s="317"/>
      <c r="B6" s="135" t="s">
        <v>1</v>
      </c>
      <c r="C6" s="26">
        <v>0</v>
      </c>
      <c r="D6" s="27">
        <v>1</v>
      </c>
      <c r="E6" s="27">
        <v>0</v>
      </c>
      <c r="F6" s="27">
        <v>0</v>
      </c>
      <c r="G6" s="27">
        <v>0</v>
      </c>
      <c r="H6" s="28">
        <v>0</v>
      </c>
      <c r="I6" s="26">
        <f t="shared" si="0"/>
        <v>1</v>
      </c>
      <c r="J6" s="27">
        <v>1</v>
      </c>
      <c r="K6" s="28">
        <v>5</v>
      </c>
      <c r="L6" s="79">
        <v>84</v>
      </c>
      <c r="M6" s="80">
        <v>138</v>
      </c>
      <c r="N6" s="136">
        <v>99</v>
      </c>
      <c r="O6" s="35">
        <f t="shared" si="1"/>
        <v>0.16666666666666666</v>
      </c>
      <c r="P6" s="33">
        <v>0.16666666666666666</v>
      </c>
      <c r="Q6" s="34">
        <v>0.8333333333333334</v>
      </c>
      <c r="R6" s="137">
        <v>0.1761006289308176</v>
      </c>
      <c r="S6" s="138">
        <v>0.2905263157894737</v>
      </c>
      <c r="T6" s="139">
        <v>0.211538461538462</v>
      </c>
      <c r="V6" s="317"/>
      <c r="W6" s="135" t="s">
        <v>1</v>
      </c>
      <c r="X6" s="26">
        <v>0</v>
      </c>
      <c r="Y6" s="27">
        <v>0</v>
      </c>
      <c r="Z6" s="27">
        <v>0</v>
      </c>
      <c r="AA6" s="27">
        <v>0</v>
      </c>
      <c r="AB6" s="27">
        <v>0</v>
      </c>
      <c r="AC6" s="28">
        <v>0</v>
      </c>
      <c r="AD6" s="26">
        <f t="shared" si="2"/>
        <v>0</v>
      </c>
      <c r="AE6" s="27">
        <v>0</v>
      </c>
      <c r="AF6" s="28" t="s">
        <v>62</v>
      </c>
      <c r="AG6" s="79">
        <v>8</v>
      </c>
      <c r="AH6" s="80">
        <v>6</v>
      </c>
      <c r="AI6" s="136">
        <v>11</v>
      </c>
      <c r="AJ6" s="35">
        <f t="shared" si="3"/>
        <v>0</v>
      </c>
      <c r="AK6" s="33">
        <v>0</v>
      </c>
      <c r="AL6" s="34"/>
      <c r="AM6" s="137">
        <v>0.016771488469601678</v>
      </c>
      <c r="AN6" s="138">
        <v>0.01263157894736842</v>
      </c>
      <c r="AO6" s="139">
        <v>0.0235042735042735</v>
      </c>
    </row>
    <row r="7" spans="1:41" s="120" customFormat="1" ht="13.5" customHeight="1">
      <c r="A7" s="317"/>
      <c r="B7" s="135" t="s">
        <v>2</v>
      </c>
      <c r="C7" s="26">
        <v>0</v>
      </c>
      <c r="D7" s="27">
        <v>0</v>
      </c>
      <c r="E7" s="27">
        <v>2</v>
      </c>
      <c r="F7" s="27">
        <v>0</v>
      </c>
      <c r="G7" s="27">
        <v>7</v>
      </c>
      <c r="H7" s="28">
        <v>1</v>
      </c>
      <c r="I7" s="26">
        <f t="shared" si="0"/>
        <v>10</v>
      </c>
      <c r="J7" s="27">
        <v>0</v>
      </c>
      <c r="K7" s="28">
        <v>1</v>
      </c>
      <c r="L7" s="79">
        <v>96</v>
      </c>
      <c r="M7" s="80">
        <v>120</v>
      </c>
      <c r="N7" s="136">
        <v>73</v>
      </c>
      <c r="O7" s="35">
        <f t="shared" si="1"/>
        <v>1.6666666666666667</v>
      </c>
      <c r="P7" s="33">
        <v>0</v>
      </c>
      <c r="Q7" s="34">
        <v>0.16666666666666666</v>
      </c>
      <c r="R7" s="137">
        <v>0.2046908315565032</v>
      </c>
      <c r="S7" s="138">
        <v>0.2510460251046025</v>
      </c>
      <c r="T7" s="139">
        <v>0.154989384288747</v>
      </c>
      <c r="V7" s="317"/>
      <c r="W7" s="135" t="s">
        <v>2</v>
      </c>
      <c r="X7" s="26">
        <v>0</v>
      </c>
      <c r="Y7" s="27">
        <v>0</v>
      </c>
      <c r="Z7" s="27">
        <v>0</v>
      </c>
      <c r="AA7" s="27">
        <v>0</v>
      </c>
      <c r="AB7" s="27">
        <v>0</v>
      </c>
      <c r="AC7" s="28">
        <v>0</v>
      </c>
      <c r="AD7" s="26">
        <f t="shared" si="2"/>
        <v>0</v>
      </c>
      <c r="AE7" s="27">
        <v>0</v>
      </c>
      <c r="AF7" s="28" t="s">
        <v>62</v>
      </c>
      <c r="AG7" s="79">
        <v>10</v>
      </c>
      <c r="AH7" s="80">
        <v>3</v>
      </c>
      <c r="AI7" s="136">
        <v>6</v>
      </c>
      <c r="AJ7" s="35">
        <f t="shared" si="3"/>
        <v>0</v>
      </c>
      <c r="AK7" s="33">
        <v>0</v>
      </c>
      <c r="AL7" s="34"/>
      <c r="AM7" s="137">
        <v>0.021321961620469083</v>
      </c>
      <c r="AN7" s="138">
        <v>0.006276150627615063</v>
      </c>
      <c r="AO7" s="139">
        <v>0.0127388535031847</v>
      </c>
    </row>
    <row r="8" spans="1:41" s="120" customFormat="1" ht="13.5" customHeight="1">
      <c r="A8" s="317"/>
      <c r="B8" s="135" t="s">
        <v>3</v>
      </c>
      <c r="C8" s="26">
        <v>0</v>
      </c>
      <c r="D8" s="27">
        <v>0</v>
      </c>
      <c r="E8" s="27">
        <v>1</v>
      </c>
      <c r="F8" s="27">
        <v>0</v>
      </c>
      <c r="G8" s="27">
        <v>0</v>
      </c>
      <c r="H8" s="28">
        <v>0</v>
      </c>
      <c r="I8" s="26">
        <f t="shared" si="0"/>
        <v>1</v>
      </c>
      <c r="J8" s="27">
        <v>2</v>
      </c>
      <c r="K8" s="28">
        <v>1</v>
      </c>
      <c r="L8" s="79">
        <v>99</v>
      </c>
      <c r="M8" s="80">
        <v>105</v>
      </c>
      <c r="N8" s="136">
        <v>79</v>
      </c>
      <c r="O8" s="35">
        <f t="shared" si="1"/>
        <v>0.16666666666666666</v>
      </c>
      <c r="P8" s="33">
        <v>0.3333333333333333</v>
      </c>
      <c r="Q8" s="34">
        <v>0.16666666666666666</v>
      </c>
      <c r="R8" s="137">
        <v>0.21153846153846154</v>
      </c>
      <c r="S8" s="138">
        <v>0.22105263157894736</v>
      </c>
      <c r="T8" s="139">
        <v>0.167372881355932</v>
      </c>
      <c r="V8" s="317"/>
      <c r="W8" s="135" t="s">
        <v>3</v>
      </c>
      <c r="X8" s="26">
        <v>0</v>
      </c>
      <c r="Y8" s="27">
        <v>0</v>
      </c>
      <c r="Z8" s="27">
        <v>0</v>
      </c>
      <c r="AA8" s="27">
        <v>0</v>
      </c>
      <c r="AB8" s="27">
        <v>0</v>
      </c>
      <c r="AC8" s="28">
        <v>0</v>
      </c>
      <c r="AD8" s="26">
        <f t="shared" si="2"/>
        <v>0</v>
      </c>
      <c r="AE8" s="27">
        <v>0</v>
      </c>
      <c r="AF8" s="28" t="s">
        <v>62</v>
      </c>
      <c r="AG8" s="79">
        <v>3</v>
      </c>
      <c r="AH8" s="80">
        <v>1</v>
      </c>
      <c r="AI8" s="136">
        <v>2</v>
      </c>
      <c r="AJ8" s="35">
        <f t="shared" si="3"/>
        <v>0</v>
      </c>
      <c r="AK8" s="33">
        <v>0</v>
      </c>
      <c r="AL8" s="34"/>
      <c r="AM8" s="137">
        <v>0.00641025641025641</v>
      </c>
      <c r="AN8" s="138">
        <v>0.002105263157894737</v>
      </c>
      <c r="AO8" s="139">
        <v>0.00423728813559322</v>
      </c>
    </row>
    <row r="9" spans="1:41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0">
        <f t="shared" si="0"/>
        <v>0</v>
      </c>
      <c r="J9" s="41">
        <v>1</v>
      </c>
      <c r="K9" s="42">
        <v>2</v>
      </c>
      <c r="L9" s="82">
        <v>108</v>
      </c>
      <c r="M9" s="83">
        <v>105</v>
      </c>
      <c r="N9" s="141">
        <v>76</v>
      </c>
      <c r="O9" s="49">
        <f t="shared" si="1"/>
        <v>0</v>
      </c>
      <c r="P9" s="47">
        <v>0.16666666666666666</v>
      </c>
      <c r="Q9" s="48">
        <v>0.3333333333333333</v>
      </c>
      <c r="R9" s="142">
        <v>0.2297872340425532</v>
      </c>
      <c r="S9" s="143">
        <v>0.22105263157894736</v>
      </c>
      <c r="T9" s="144">
        <v>0.161016949152542</v>
      </c>
      <c r="V9" s="318"/>
      <c r="W9" s="140" t="s">
        <v>4</v>
      </c>
      <c r="X9" s="40">
        <v>0</v>
      </c>
      <c r="Y9" s="41">
        <v>0</v>
      </c>
      <c r="Z9" s="41">
        <v>0</v>
      </c>
      <c r="AA9" s="41">
        <v>0</v>
      </c>
      <c r="AB9" s="41">
        <v>0</v>
      </c>
      <c r="AC9" s="42">
        <v>0</v>
      </c>
      <c r="AD9" s="40">
        <f t="shared" si="2"/>
        <v>0</v>
      </c>
      <c r="AE9" s="41">
        <v>0</v>
      </c>
      <c r="AF9" s="42" t="s">
        <v>62</v>
      </c>
      <c r="AG9" s="82">
        <v>6</v>
      </c>
      <c r="AH9" s="83">
        <v>4</v>
      </c>
      <c r="AI9" s="141">
        <v>2</v>
      </c>
      <c r="AJ9" s="49">
        <f t="shared" si="3"/>
        <v>0</v>
      </c>
      <c r="AK9" s="47">
        <v>0</v>
      </c>
      <c r="AL9" s="48"/>
      <c r="AM9" s="142">
        <v>0.01276595744680851</v>
      </c>
      <c r="AN9" s="143">
        <v>0.008421052631578947</v>
      </c>
      <c r="AO9" s="144">
        <v>0.00423728813559322</v>
      </c>
    </row>
    <row r="10" spans="1:41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3</v>
      </c>
      <c r="F10" s="30">
        <v>0</v>
      </c>
      <c r="G10" s="30">
        <v>0</v>
      </c>
      <c r="H10" s="54">
        <v>0</v>
      </c>
      <c r="I10" s="29">
        <f t="shared" si="0"/>
        <v>3</v>
      </c>
      <c r="J10" s="30">
        <v>0</v>
      </c>
      <c r="K10" s="54">
        <v>0</v>
      </c>
      <c r="L10" s="29">
        <v>91</v>
      </c>
      <c r="M10" s="30">
        <v>87</v>
      </c>
      <c r="N10" s="31">
        <v>73</v>
      </c>
      <c r="O10" s="57">
        <f t="shared" si="1"/>
        <v>0.5</v>
      </c>
      <c r="P10" s="55">
        <v>0</v>
      </c>
      <c r="Q10" s="56">
        <v>0</v>
      </c>
      <c r="R10" s="36">
        <v>0.19402985074626866</v>
      </c>
      <c r="S10" s="58">
        <v>0.18238993710691823</v>
      </c>
      <c r="T10" s="59">
        <v>0.154989384288747</v>
      </c>
      <c r="V10" s="316">
        <v>2</v>
      </c>
      <c r="W10" s="145" t="s">
        <v>5</v>
      </c>
      <c r="X10" s="29">
        <v>0</v>
      </c>
      <c r="Y10" s="30">
        <v>0</v>
      </c>
      <c r="Z10" s="30">
        <v>0</v>
      </c>
      <c r="AA10" s="30">
        <v>0</v>
      </c>
      <c r="AB10" s="30">
        <v>0</v>
      </c>
      <c r="AC10" s="54">
        <v>0</v>
      </c>
      <c r="AD10" s="29">
        <f t="shared" si="2"/>
        <v>0</v>
      </c>
      <c r="AE10" s="30">
        <v>0</v>
      </c>
      <c r="AF10" s="54" t="s">
        <v>62</v>
      </c>
      <c r="AG10" s="29">
        <v>8</v>
      </c>
      <c r="AH10" s="30">
        <v>3</v>
      </c>
      <c r="AI10" s="31">
        <v>4</v>
      </c>
      <c r="AJ10" s="57">
        <f t="shared" si="3"/>
        <v>0</v>
      </c>
      <c r="AK10" s="55">
        <v>0</v>
      </c>
      <c r="AL10" s="56"/>
      <c r="AM10" s="36">
        <v>0.017057569296375266</v>
      </c>
      <c r="AN10" s="58">
        <v>0.006289308176100629</v>
      </c>
      <c r="AO10" s="59">
        <v>0.00849256900212314</v>
      </c>
    </row>
    <row r="11" spans="1:41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54">
        <v>0</v>
      </c>
      <c r="I11" s="29">
        <f t="shared" si="0"/>
        <v>0</v>
      </c>
      <c r="J11" s="30">
        <v>3</v>
      </c>
      <c r="K11" s="54">
        <v>0</v>
      </c>
      <c r="L11" s="29">
        <v>121</v>
      </c>
      <c r="M11" s="30">
        <v>95</v>
      </c>
      <c r="N11" s="31">
        <v>68</v>
      </c>
      <c r="O11" s="57">
        <f t="shared" si="1"/>
        <v>0</v>
      </c>
      <c r="P11" s="55">
        <v>0.5</v>
      </c>
      <c r="Q11" s="56">
        <v>0</v>
      </c>
      <c r="R11" s="36">
        <v>0.2579957356076759</v>
      </c>
      <c r="S11" s="37">
        <v>0.19916142557651992</v>
      </c>
      <c r="T11" s="38">
        <v>0.144067796610169</v>
      </c>
      <c r="V11" s="317"/>
      <c r="W11" s="135" t="s">
        <v>6</v>
      </c>
      <c r="X11" s="29">
        <v>0</v>
      </c>
      <c r="Y11" s="30">
        <v>0</v>
      </c>
      <c r="Z11" s="30">
        <v>0</v>
      </c>
      <c r="AA11" s="30">
        <v>0</v>
      </c>
      <c r="AB11" s="30">
        <v>0</v>
      </c>
      <c r="AC11" s="54">
        <v>0</v>
      </c>
      <c r="AD11" s="29">
        <f t="shared" si="2"/>
        <v>0</v>
      </c>
      <c r="AE11" s="30">
        <v>0</v>
      </c>
      <c r="AF11" s="54" t="s">
        <v>62</v>
      </c>
      <c r="AG11" s="29">
        <v>7</v>
      </c>
      <c r="AH11" s="30">
        <v>5</v>
      </c>
      <c r="AI11" s="31">
        <v>2</v>
      </c>
      <c r="AJ11" s="57">
        <f t="shared" si="3"/>
        <v>0</v>
      </c>
      <c r="AK11" s="55">
        <v>0</v>
      </c>
      <c r="AL11" s="56"/>
      <c r="AM11" s="36">
        <v>0.014925373134328358</v>
      </c>
      <c r="AN11" s="37">
        <v>0.010482180293501049</v>
      </c>
      <c r="AO11" s="38">
        <v>0.00423728813559322</v>
      </c>
    </row>
    <row r="12" spans="1:41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54">
        <v>0</v>
      </c>
      <c r="I12" s="29">
        <f t="shared" si="0"/>
        <v>0</v>
      </c>
      <c r="J12" s="30">
        <v>2</v>
      </c>
      <c r="K12" s="54">
        <v>4</v>
      </c>
      <c r="L12" s="29">
        <v>100</v>
      </c>
      <c r="M12" s="30">
        <v>84</v>
      </c>
      <c r="N12" s="31">
        <v>71</v>
      </c>
      <c r="O12" s="57">
        <f t="shared" si="1"/>
        <v>0</v>
      </c>
      <c r="P12" s="55">
        <v>0.3333333333333333</v>
      </c>
      <c r="Q12" s="56">
        <v>0.6666666666666666</v>
      </c>
      <c r="R12" s="36">
        <v>0.21321961620469082</v>
      </c>
      <c r="S12" s="37">
        <v>0.1761006289308176</v>
      </c>
      <c r="T12" s="38">
        <v>0.150423728813559</v>
      </c>
      <c r="V12" s="317"/>
      <c r="W12" s="135" t="s">
        <v>7</v>
      </c>
      <c r="X12" s="29">
        <v>0</v>
      </c>
      <c r="Y12" s="30">
        <v>0</v>
      </c>
      <c r="Z12" s="30">
        <v>0</v>
      </c>
      <c r="AA12" s="30">
        <v>0</v>
      </c>
      <c r="AB12" s="30">
        <v>0</v>
      </c>
      <c r="AC12" s="54">
        <v>0</v>
      </c>
      <c r="AD12" s="29">
        <f t="shared" si="2"/>
        <v>0</v>
      </c>
      <c r="AE12" s="30">
        <v>0</v>
      </c>
      <c r="AF12" s="54" t="s">
        <v>62</v>
      </c>
      <c r="AG12" s="29">
        <v>8</v>
      </c>
      <c r="AH12" s="30">
        <v>5</v>
      </c>
      <c r="AI12" s="31">
        <v>9</v>
      </c>
      <c r="AJ12" s="57">
        <f t="shared" si="3"/>
        <v>0</v>
      </c>
      <c r="AK12" s="55">
        <v>0</v>
      </c>
      <c r="AL12" s="56"/>
      <c r="AM12" s="36">
        <v>0.017057569296375266</v>
      </c>
      <c r="AN12" s="37">
        <v>0.010482180293501049</v>
      </c>
      <c r="AO12" s="38">
        <v>0.0190677966101694</v>
      </c>
    </row>
    <row r="13" spans="1:41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2</v>
      </c>
      <c r="F13" s="44">
        <v>0</v>
      </c>
      <c r="G13" s="44">
        <v>0</v>
      </c>
      <c r="H13" s="62">
        <v>0</v>
      </c>
      <c r="I13" s="43">
        <f t="shared" si="0"/>
        <v>2</v>
      </c>
      <c r="J13" s="44">
        <v>0</v>
      </c>
      <c r="K13" s="62">
        <v>0</v>
      </c>
      <c r="L13" s="43">
        <v>120</v>
      </c>
      <c r="M13" s="44">
        <v>96</v>
      </c>
      <c r="N13" s="45">
        <v>87</v>
      </c>
      <c r="O13" s="65">
        <f t="shared" si="1"/>
        <v>0.3333333333333333</v>
      </c>
      <c r="P13" s="63">
        <v>0</v>
      </c>
      <c r="Q13" s="64">
        <v>0</v>
      </c>
      <c r="R13" s="50">
        <v>0.255863539445629</v>
      </c>
      <c r="S13" s="51">
        <v>0.20125786163522014</v>
      </c>
      <c r="T13" s="52">
        <v>0.184713375796178</v>
      </c>
      <c r="V13" s="318"/>
      <c r="W13" s="140" t="s">
        <v>8</v>
      </c>
      <c r="X13" s="43">
        <v>0</v>
      </c>
      <c r="Y13" s="44">
        <v>0</v>
      </c>
      <c r="Z13" s="44">
        <v>0</v>
      </c>
      <c r="AA13" s="44">
        <v>0</v>
      </c>
      <c r="AB13" s="44">
        <v>0</v>
      </c>
      <c r="AC13" s="62">
        <v>0</v>
      </c>
      <c r="AD13" s="43">
        <f t="shared" si="2"/>
        <v>0</v>
      </c>
      <c r="AE13" s="44">
        <v>0</v>
      </c>
      <c r="AF13" s="62" t="s">
        <v>62</v>
      </c>
      <c r="AG13" s="43">
        <v>5</v>
      </c>
      <c r="AH13" s="44">
        <v>5</v>
      </c>
      <c r="AI13" s="45">
        <v>4</v>
      </c>
      <c r="AJ13" s="65">
        <f t="shared" si="3"/>
        <v>0</v>
      </c>
      <c r="AK13" s="63">
        <v>0</v>
      </c>
      <c r="AL13" s="64"/>
      <c r="AM13" s="50">
        <v>0.010660980810234541</v>
      </c>
      <c r="AN13" s="51">
        <v>0.010482180293501049</v>
      </c>
      <c r="AO13" s="52">
        <v>0.00849256900212314</v>
      </c>
    </row>
    <row r="14" spans="1:41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  <c r="I14" s="67">
        <f t="shared" si="0"/>
        <v>0</v>
      </c>
      <c r="J14" s="68">
        <v>2</v>
      </c>
      <c r="K14" s="69">
        <v>0</v>
      </c>
      <c r="L14" s="67">
        <v>121</v>
      </c>
      <c r="M14" s="68">
        <v>90</v>
      </c>
      <c r="N14" s="70">
        <v>75</v>
      </c>
      <c r="O14" s="73">
        <f t="shared" si="1"/>
        <v>0</v>
      </c>
      <c r="P14" s="71">
        <v>0.3333333333333333</v>
      </c>
      <c r="Q14" s="72">
        <v>0</v>
      </c>
      <c r="R14" s="74">
        <v>0.2574468085106383</v>
      </c>
      <c r="S14" s="37">
        <v>0.18867924528301888</v>
      </c>
      <c r="T14" s="38">
        <v>0.158898305084746</v>
      </c>
      <c r="V14" s="316">
        <v>3</v>
      </c>
      <c r="W14" s="145" t="s">
        <v>9</v>
      </c>
      <c r="X14" s="67">
        <v>0</v>
      </c>
      <c r="Y14" s="68">
        <v>0</v>
      </c>
      <c r="Z14" s="68">
        <v>0</v>
      </c>
      <c r="AA14" s="68">
        <v>0</v>
      </c>
      <c r="AB14" s="68">
        <v>0</v>
      </c>
      <c r="AC14" s="69">
        <v>0</v>
      </c>
      <c r="AD14" s="67">
        <f t="shared" si="2"/>
        <v>0</v>
      </c>
      <c r="AE14" s="68">
        <v>0</v>
      </c>
      <c r="AF14" s="69" t="s">
        <v>62</v>
      </c>
      <c r="AG14" s="67">
        <v>9</v>
      </c>
      <c r="AH14" s="68">
        <v>3</v>
      </c>
      <c r="AI14" s="70">
        <v>1</v>
      </c>
      <c r="AJ14" s="73">
        <f t="shared" si="3"/>
        <v>0</v>
      </c>
      <c r="AK14" s="71">
        <v>0</v>
      </c>
      <c r="AL14" s="72"/>
      <c r="AM14" s="74">
        <v>0.019148936170212766</v>
      </c>
      <c r="AN14" s="37">
        <v>0.006289308176100629</v>
      </c>
      <c r="AO14" s="38">
        <v>0.00211864406779661</v>
      </c>
    </row>
    <row r="15" spans="1:41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1</v>
      </c>
      <c r="F15" s="30">
        <v>0</v>
      </c>
      <c r="G15" s="30">
        <v>0</v>
      </c>
      <c r="H15" s="54">
        <v>0</v>
      </c>
      <c r="I15" s="29">
        <f t="shared" si="0"/>
        <v>1</v>
      </c>
      <c r="J15" s="30">
        <v>0</v>
      </c>
      <c r="K15" s="54">
        <v>5</v>
      </c>
      <c r="L15" s="29">
        <v>115</v>
      </c>
      <c r="M15" s="30">
        <v>77</v>
      </c>
      <c r="N15" s="31">
        <v>107</v>
      </c>
      <c r="O15" s="57">
        <f t="shared" si="1"/>
        <v>0.16666666666666666</v>
      </c>
      <c r="P15" s="55">
        <v>0</v>
      </c>
      <c r="Q15" s="56">
        <v>0.8333333333333334</v>
      </c>
      <c r="R15" s="36">
        <v>0.24468085106382978</v>
      </c>
      <c r="S15" s="37">
        <v>0.16142557651991615</v>
      </c>
      <c r="T15" s="38">
        <v>0.227176220806794</v>
      </c>
      <c r="V15" s="317"/>
      <c r="W15" s="135" t="s">
        <v>10</v>
      </c>
      <c r="X15" s="29">
        <v>0</v>
      </c>
      <c r="Y15" s="30">
        <v>0</v>
      </c>
      <c r="Z15" s="30">
        <v>0</v>
      </c>
      <c r="AA15" s="30">
        <v>0</v>
      </c>
      <c r="AB15" s="30">
        <v>0</v>
      </c>
      <c r="AC15" s="54">
        <v>0</v>
      </c>
      <c r="AD15" s="29">
        <f t="shared" si="2"/>
        <v>0</v>
      </c>
      <c r="AE15" s="30">
        <v>0</v>
      </c>
      <c r="AF15" s="54" t="s">
        <v>62</v>
      </c>
      <c r="AG15" s="29">
        <v>5</v>
      </c>
      <c r="AH15" s="30">
        <v>7</v>
      </c>
      <c r="AI15" s="31">
        <v>5</v>
      </c>
      <c r="AJ15" s="57">
        <f t="shared" si="3"/>
        <v>0</v>
      </c>
      <c r="AK15" s="55">
        <v>0</v>
      </c>
      <c r="AL15" s="56"/>
      <c r="AM15" s="36">
        <v>0.010638297872340425</v>
      </c>
      <c r="AN15" s="37">
        <v>0.014675052410901468</v>
      </c>
      <c r="AO15" s="38">
        <v>0.0106157112526539</v>
      </c>
    </row>
    <row r="16" spans="1:41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1</v>
      </c>
      <c r="F16" s="30">
        <v>0</v>
      </c>
      <c r="G16" s="30">
        <v>0</v>
      </c>
      <c r="H16" s="54">
        <v>0</v>
      </c>
      <c r="I16" s="29">
        <f t="shared" si="0"/>
        <v>1</v>
      </c>
      <c r="J16" s="30">
        <v>1</v>
      </c>
      <c r="K16" s="54">
        <v>0</v>
      </c>
      <c r="L16" s="29">
        <v>86</v>
      </c>
      <c r="M16" s="30">
        <v>87</v>
      </c>
      <c r="N16" s="31">
        <v>85</v>
      </c>
      <c r="O16" s="57">
        <f t="shared" si="1"/>
        <v>0.16666666666666666</v>
      </c>
      <c r="P16" s="55">
        <v>0.16666666666666666</v>
      </c>
      <c r="Q16" s="56">
        <v>0</v>
      </c>
      <c r="R16" s="36">
        <v>0.1829787234042553</v>
      </c>
      <c r="S16" s="37">
        <v>0.18238993710691823</v>
      </c>
      <c r="T16" s="38">
        <v>0.180467091295117</v>
      </c>
      <c r="V16" s="317"/>
      <c r="W16" s="135" t="s">
        <v>11</v>
      </c>
      <c r="X16" s="29">
        <v>0</v>
      </c>
      <c r="Y16" s="30">
        <v>0</v>
      </c>
      <c r="Z16" s="30">
        <v>0</v>
      </c>
      <c r="AA16" s="30">
        <v>0</v>
      </c>
      <c r="AB16" s="30">
        <v>0</v>
      </c>
      <c r="AC16" s="54">
        <v>0</v>
      </c>
      <c r="AD16" s="29">
        <f t="shared" si="2"/>
        <v>0</v>
      </c>
      <c r="AE16" s="30">
        <v>0</v>
      </c>
      <c r="AF16" s="54" t="s">
        <v>62</v>
      </c>
      <c r="AG16" s="29">
        <v>3</v>
      </c>
      <c r="AH16" s="30">
        <v>4</v>
      </c>
      <c r="AI16" s="31">
        <v>1</v>
      </c>
      <c r="AJ16" s="57">
        <f t="shared" si="3"/>
        <v>0</v>
      </c>
      <c r="AK16" s="55">
        <v>0</v>
      </c>
      <c r="AL16" s="56"/>
      <c r="AM16" s="36">
        <v>0.006382978723404255</v>
      </c>
      <c r="AN16" s="37">
        <v>0.008385744234800839</v>
      </c>
      <c r="AO16" s="38">
        <v>0.00212314225053078</v>
      </c>
    </row>
    <row r="17" spans="1:41" s="146" customFormat="1" ht="13.5" customHeight="1">
      <c r="A17" s="318"/>
      <c r="B17" s="140" t="s">
        <v>12</v>
      </c>
      <c r="C17" s="29">
        <v>0</v>
      </c>
      <c r="D17" s="30">
        <v>1</v>
      </c>
      <c r="E17" s="30">
        <v>1</v>
      </c>
      <c r="F17" s="30">
        <v>0</v>
      </c>
      <c r="G17" s="30">
        <v>0</v>
      </c>
      <c r="H17" s="54">
        <v>0</v>
      </c>
      <c r="I17" s="29">
        <f t="shared" si="0"/>
        <v>2</v>
      </c>
      <c r="J17" s="30">
        <v>0</v>
      </c>
      <c r="K17" s="54">
        <v>6</v>
      </c>
      <c r="L17" s="29">
        <v>118</v>
      </c>
      <c r="M17" s="30">
        <v>68</v>
      </c>
      <c r="N17" s="31">
        <v>90</v>
      </c>
      <c r="O17" s="57">
        <f t="shared" si="1"/>
        <v>0.3333333333333333</v>
      </c>
      <c r="P17" s="55">
        <v>0</v>
      </c>
      <c r="Q17" s="56">
        <v>1</v>
      </c>
      <c r="R17" s="36">
        <v>0.2515991471215352</v>
      </c>
      <c r="S17" s="37">
        <v>0.14255765199161424</v>
      </c>
      <c r="T17" s="38">
        <v>0.191082802547771</v>
      </c>
      <c r="V17" s="318"/>
      <c r="W17" s="140" t="s">
        <v>12</v>
      </c>
      <c r="X17" s="29">
        <v>0</v>
      </c>
      <c r="Y17" s="30">
        <v>0</v>
      </c>
      <c r="Z17" s="30">
        <v>0</v>
      </c>
      <c r="AA17" s="30">
        <v>0</v>
      </c>
      <c r="AB17" s="30">
        <v>0</v>
      </c>
      <c r="AC17" s="54">
        <v>0</v>
      </c>
      <c r="AD17" s="29">
        <f t="shared" si="2"/>
        <v>0</v>
      </c>
      <c r="AE17" s="30">
        <v>0</v>
      </c>
      <c r="AF17" s="54" t="s">
        <v>62</v>
      </c>
      <c r="AG17" s="29">
        <v>7</v>
      </c>
      <c r="AH17" s="30">
        <v>1</v>
      </c>
      <c r="AI17" s="31">
        <v>2</v>
      </c>
      <c r="AJ17" s="57">
        <f t="shared" si="3"/>
        <v>0</v>
      </c>
      <c r="AK17" s="55">
        <v>0</v>
      </c>
      <c r="AL17" s="56"/>
      <c r="AM17" s="36">
        <v>0.014925373134328358</v>
      </c>
      <c r="AN17" s="37">
        <v>0.0020964360587002098</v>
      </c>
      <c r="AO17" s="38">
        <v>0.00424628450106157</v>
      </c>
    </row>
    <row r="18" spans="1:41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8">
        <v>0</v>
      </c>
      <c r="I18" s="86">
        <f t="shared" si="0"/>
        <v>0</v>
      </c>
      <c r="J18" s="87">
        <v>1</v>
      </c>
      <c r="K18" s="88">
        <v>0</v>
      </c>
      <c r="L18" s="86">
        <v>85</v>
      </c>
      <c r="M18" s="87">
        <v>55</v>
      </c>
      <c r="N18" s="147">
        <v>72</v>
      </c>
      <c r="O18" s="92">
        <f t="shared" si="1"/>
        <v>0</v>
      </c>
      <c r="P18" s="90">
        <v>0.16666666666666666</v>
      </c>
      <c r="Q18" s="91">
        <v>0</v>
      </c>
      <c r="R18" s="148">
        <v>0.18046709129511676</v>
      </c>
      <c r="S18" s="149">
        <v>0.11554621848739496</v>
      </c>
      <c r="T18" s="150">
        <v>0.152542372881356</v>
      </c>
      <c r="V18" s="316">
        <v>4</v>
      </c>
      <c r="W18" s="145" t="s">
        <v>13</v>
      </c>
      <c r="X18" s="86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6">
        <f t="shared" si="2"/>
        <v>0</v>
      </c>
      <c r="AE18" s="87">
        <v>0</v>
      </c>
      <c r="AF18" s="88" t="s">
        <v>62</v>
      </c>
      <c r="AG18" s="86">
        <v>9</v>
      </c>
      <c r="AH18" s="87">
        <v>2</v>
      </c>
      <c r="AI18" s="147">
        <v>5</v>
      </c>
      <c r="AJ18" s="92">
        <f t="shared" si="3"/>
        <v>0</v>
      </c>
      <c r="AK18" s="90">
        <v>0</v>
      </c>
      <c r="AL18" s="91"/>
      <c r="AM18" s="148">
        <v>0.01910828025477707</v>
      </c>
      <c r="AN18" s="149">
        <v>0.004201680672268907</v>
      </c>
      <c r="AO18" s="150">
        <v>0.010593220338983</v>
      </c>
    </row>
    <row r="19" spans="1:41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2</v>
      </c>
      <c r="F19" s="80">
        <v>0</v>
      </c>
      <c r="G19" s="80">
        <v>0</v>
      </c>
      <c r="H19" s="81">
        <v>0</v>
      </c>
      <c r="I19" s="79">
        <f t="shared" si="0"/>
        <v>2</v>
      </c>
      <c r="J19" s="80">
        <v>0</v>
      </c>
      <c r="K19" s="81">
        <v>0</v>
      </c>
      <c r="L19" s="79">
        <v>122</v>
      </c>
      <c r="M19" s="80">
        <v>54</v>
      </c>
      <c r="N19" s="136">
        <v>72</v>
      </c>
      <c r="O19" s="35">
        <f t="shared" si="1"/>
        <v>0.3333333333333333</v>
      </c>
      <c r="P19" s="33">
        <v>0</v>
      </c>
      <c r="Q19" s="34">
        <v>0</v>
      </c>
      <c r="R19" s="137">
        <v>0.25902335456475584</v>
      </c>
      <c r="S19" s="138">
        <v>0.11368421052631579</v>
      </c>
      <c r="T19" s="139">
        <v>0.152866242038217</v>
      </c>
      <c r="V19" s="317"/>
      <c r="W19" s="135" t="s">
        <v>14</v>
      </c>
      <c r="X19" s="79">
        <v>0</v>
      </c>
      <c r="Y19" s="80">
        <v>0</v>
      </c>
      <c r="Z19" s="80">
        <v>0</v>
      </c>
      <c r="AA19" s="80">
        <v>0</v>
      </c>
      <c r="AB19" s="80">
        <v>0</v>
      </c>
      <c r="AC19" s="81">
        <v>0</v>
      </c>
      <c r="AD19" s="79">
        <f t="shared" si="2"/>
        <v>0</v>
      </c>
      <c r="AE19" s="80">
        <v>0</v>
      </c>
      <c r="AF19" s="81" t="s">
        <v>62</v>
      </c>
      <c r="AG19" s="79">
        <v>6</v>
      </c>
      <c r="AH19" s="80">
        <v>10</v>
      </c>
      <c r="AI19" s="136">
        <v>3</v>
      </c>
      <c r="AJ19" s="35">
        <f t="shared" si="3"/>
        <v>0</v>
      </c>
      <c r="AK19" s="33">
        <v>0</v>
      </c>
      <c r="AL19" s="34"/>
      <c r="AM19" s="137">
        <v>0.012738853503184714</v>
      </c>
      <c r="AN19" s="138">
        <v>0.021052631578947368</v>
      </c>
      <c r="AO19" s="139">
        <v>0.00636942675159235</v>
      </c>
    </row>
    <row r="20" spans="1:41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1</v>
      </c>
      <c r="F20" s="80">
        <v>0</v>
      </c>
      <c r="G20" s="80">
        <v>0</v>
      </c>
      <c r="H20" s="81">
        <v>0</v>
      </c>
      <c r="I20" s="79">
        <f t="shared" si="0"/>
        <v>1</v>
      </c>
      <c r="J20" s="80">
        <v>2</v>
      </c>
      <c r="K20" s="81">
        <v>2</v>
      </c>
      <c r="L20" s="79">
        <v>101</v>
      </c>
      <c r="M20" s="80">
        <v>57</v>
      </c>
      <c r="N20" s="136">
        <v>87</v>
      </c>
      <c r="O20" s="35">
        <f t="shared" si="1"/>
        <v>0.16666666666666666</v>
      </c>
      <c r="P20" s="33">
        <v>0.3333333333333333</v>
      </c>
      <c r="Q20" s="34">
        <v>0.3333333333333333</v>
      </c>
      <c r="R20" s="137">
        <v>0.21443736730360935</v>
      </c>
      <c r="S20" s="138">
        <v>0.12</v>
      </c>
      <c r="T20" s="139">
        <v>0.184713375796178</v>
      </c>
      <c r="V20" s="317"/>
      <c r="W20" s="135" t="s">
        <v>15</v>
      </c>
      <c r="X20" s="79">
        <v>0</v>
      </c>
      <c r="Y20" s="80">
        <v>0</v>
      </c>
      <c r="Z20" s="80">
        <v>0</v>
      </c>
      <c r="AA20" s="80">
        <v>0</v>
      </c>
      <c r="AB20" s="80">
        <v>0</v>
      </c>
      <c r="AC20" s="81">
        <v>0</v>
      </c>
      <c r="AD20" s="79">
        <f t="shared" si="2"/>
        <v>0</v>
      </c>
      <c r="AE20" s="80">
        <v>0</v>
      </c>
      <c r="AF20" s="81" t="s">
        <v>62</v>
      </c>
      <c r="AG20" s="79">
        <v>10</v>
      </c>
      <c r="AH20" s="80">
        <v>3</v>
      </c>
      <c r="AI20" s="136">
        <v>3</v>
      </c>
      <c r="AJ20" s="35">
        <f t="shared" si="3"/>
        <v>0</v>
      </c>
      <c r="AK20" s="33">
        <v>0</v>
      </c>
      <c r="AL20" s="34"/>
      <c r="AM20" s="137">
        <v>0.021231422505307854</v>
      </c>
      <c r="AN20" s="138">
        <v>0.00631578947368421</v>
      </c>
      <c r="AO20" s="139">
        <v>0.00636942675159235</v>
      </c>
    </row>
    <row r="21" spans="1:41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1</v>
      </c>
      <c r="F21" s="80">
        <v>0</v>
      </c>
      <c r="G21" s="80">
        <v>0</v>
      </c>
      <c r="H21" s="81">
        <v>1</v>
      </c>
      <c r="I21" s="79">
        <f t="shared" si="0"/>
        <v>2</v>
      </c>
      <c r="J21" s="80">
        <v>1</v>
      </c>
      <c r="K21" s="81">
        <v>0</v>
      </c>
      <c r="L21" s="79">
        <v>132</v>
      </c>
      <c r="M21" s="80">
        <v>71</v>
      </c>
      <c r="N21" s="136">
        <v>79</v>
      </c>
      <c r="O21" s="35">
        <f t="shared" si="1"/>
        <v>0.3333333333333333</v>
      </c>
      <c r="P21" s="33">
        <v>0.16666666666666666</v>
      </c>
      <c r="Q21" s="34">
        <v>0</v>
      </c>
      <c r="R21" s="137">
        <v>0.28205128205128205</v>
      </c>
      <c r="S21" s="138">
        <v>0.15074309978768577</v>
      </c>
      <c r="T21" s="139">
        <v>0.167728237791932</v>
      </c>
      <c r="V21" s="317"/>
      <c r="W21" s="135" t="s">
        <v>16</v>
      </c>
      <c r="X21" s="79">
        <v>0</v>
      </c>
      <c r="Y21" s="80">
        <v>0</v>
      </c>
      <c r="Z21" s="80">
        <v>0</v>
      </c>
      <c r="AA21" s="80">
        <v>0</v>
      </c>
      <c r="AB21" s="80">
        <v>0</v>
      </c>
      <c r="AC21" s="81">
        <v>0</v>
      </c>
      <c r="AD21" s="79">
        <f t="shared" si="2"/>
        <v>0</v>
      </c>
      <c r="AE21" s="80">
        <v>0</v>
      </c>
      <c r="AF21" s="81" t="s">
        <v>62</v>
      </c>
      <c r="AG21" s="79">
        <v>7</v>
      </c>
      <c r="AH21" s="80">
        <v>2</v>
      </c>
      <c r="AI21" s="136">
        <v>7</v>
      </c>
      <c r="AJ21" s="35">
        <f t="shared" si="3"/>
        <v>0</v>
      </c>
      <c r="AK21" s="33">
        <v>0</v>
      </c>
      <c r="AL21" s="34"/>
      <c r="AM21" s="137">
        <v>0.014957264957264958</v>
      </c>
      <c r="AN21" s="138">
        <v>0.004246284501061571</v>
      </c>
      <c r="AO21" s="139">
        <v>0.0148619957537155</v>
      </c>
    </row>
    <row r="22" spans="1:41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1</v>
      </c>
      <c r="F22" s="83">
        <v>0</v>
      </c>
      <c r="G22" s="83">
        <v>0</v>
      </c>
      <c r="H22" s="84">
        <v>0</v>
      </c>
      <c r="I22" s="82">
        <f t="shared" si="0"/>
        <v>1</v>
      </c>
      <c r="J22" s="83">
        <v>1</v>
      </c>
      <c r="K22" s="84">
        <v>0</v>
      </c>
      <c r="L22" s="82">
        <v>69</v>
      </c>
      <c r="M22" s="83">
        <v>64</v>
      </c>
      <c r="N22" s="141">
        <v>70</v>
      </c>
      <c r="O22" s="49">
        <f t="shared" si="1"/>
        <v>0.16666666666666666</v>
      </c>
      <c r="P22" s="47">
        <v>0.16666666666666666</v>
      </c>
      <c r="Q22" s="48">
        <v>0</v>
      </c>
      <c r="R22" s="142">
        <v>0.14680851063829786</v>
      </c>
      <c r="S22" s="143">
        <v>0.13646055437100213</v>
      </c>
      <c r="T22" s="144">
        <v>0.148936170212766</v>
      </c>
      <c r="V22" s="318"/>
      <c r="W22" s="140" t="s">
        <v>17</v>
      </c>
      <c r="X22" s="82">
        <v>0</v>
      </c>
      <c r="Y22" s="83">
        <v>0</v>
      </c>
      <c r="Z22" s="83">
        <v>0</v>
      </c>
      <c r="AA22" s="83">
        <v>0</v>
      </c>
      <c r="AB22" s="83">
        <v>0</v>
      </c>
      <c r="AC22" s="84">
        <v>0</v>
      </c>
      <c r="AD22" s="82">
        <f t="shared" si="2"/>
        <v>0</v>
      </c>
      <c r="AE22" s="83">
        <v>0</v>
      </c>
      <c r="AF22" s="84" t="s">
        <v>62</v>
      </c>
      <c r="AG22" s="82">
        <v>7</v>
      </c>
      <c r="AH22" s="83">
        <v>3</v>
      </c>
      <c r="AI22" s="141">
        <v>8</v>
      </c>
      <c r="AJ22" s="49">
        <f t="shared" si="3"/>
        <v>0</v>
      </c>
      <c r="AK22" s="47">
        <v>0</v>
      </c>
      <c r="AL22" s="48"/>
      <c r="AM22" s="142">
        <v>0.014893617021276596</v>
      </c>
      <c r="AN22" s="143">
        <v>0.006396588486140725</v>
      </c>
      <c r="AO22" s="144">
        <v>0.0170212765957446</v>
      </c>
    </row>
    <row r="23" spans="1:41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79">
        <f t="shared" si="0"/>
        <v>0</v>
      </c>
      <c r="J23" s="80">
        <v>0</v>
      </c>
      <c r="K23" s="81">
        <v>0</v>
      </c>
      <c r="L23" s="79">
        <v>130</v>
      </c>
      <c r="M23" s="80">
        <v>47</v>
      </c>
      <c r="N23" s="136">
        <v>92</v>
      </c>
      <c r="O23" s="35">
        <f t="shared" si="1"/>
        <v>0</v>
      </c>
      <c r="P23" s="33">
        <v>0</v>
      </c>
      <c r="Q23" s="34">
        <v>0</v>
      </c>
      <c r="R23" s="137">
        <v>0.2765957446808511</v>
      </c>
      <c r="S23" s="138">
        <v>0.10021321961620469</v>
      </c>
      <c r="T23" s="139">
        <v>0.195329087048832</v>
      </c>
      <c r="V23" s="316">
        <v>5</v>
      </c>
      <c r="W23" s="135" t="s">
        <v>18</v>
      </c>
      <c r="X23" s="79">
        <v>0</v>
      </c>
      <c r="Y23" s="80">
        <v>0</v>
      </c>
      <c r="Z23" s="80">
        <v>0</v>
      </c>
      <c r="AA23" s="80">
        <v>0</v>
      </c>
      <c r="AB23" s="80">
        <v>0</v>
      </c>
      <c r="AC23" s="81">
        <v>0</v>
      </c>
      <c r="AD23" s="79">
        <f t="shared" si="2"/>
        <v>0</v>
      </c>
      <c r="AE23" s="80">
        <v>0</v>
      </c>
      <c r="AF23" s="81" t="s">
        <v>62</v>
      </c>
      <c r="AG23" s="79">
        <v>12</v>
      </c>
      <c r="AH23" s="80">
        <v>3</v>
      </c>
      <c r="AI23" s="136">
        <v>2</v>
      </c>
      <c r="AJ23" s="35">
        <f t="shared" si="3"/>
        <v>0</v>
      </c>
      <c r="AK23" s="33">
        <v>0</v>
      </c>
      <c r="AL23" s="34"/>
      <c r="AM23" s="137">
        <v>0.02553191489361702</v>
      </c>
      <c r="AN23" s="138">
        <v>0.006396588486140725</v>
      </c>
      <c r="AO23" s="139">
        <v>0.00424628450106157</v>
      </c>
    </row>
    <row r="24" spans="1:41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1</v>
      </c>
      <c r="G24" s="80">
        <v>0</v>
      </c>
      <c r="H24" s="81">
        <v>0</v>
      </c>
      <c r="I24" s="79">
        <f t="shared" si="0"/>
        <v>1</v>
      </c>
      <c r="J24" s="80">
        <v>0</v>
      </c>
      <c r="K24" s="81">
        <v>0</v>
      </c>
      <c r="L24" s="79">
        <v>132</v>
      </c>
      <c r="M24" s="80">
        <v>83</v>
      </c>
      <c r="N24" s="136">
        <v>109</v>
      </c>
      <c r="O24" s="35">
        <f t="shared" si="1"/>
        <v>0.16666666666666666</v>
      </c>
      <c r="P24" s="33">
        <v>0</v>
      </c>
      <c r="Q24" s="34">
        <v>0</v>
      </c>
      <c r="R24" s="137">
        <v>0.28085106382978725</v>
      </c>
      <c r="S24" s="138">
        <v>0.17659574468085107</v>
      </c>
      <c r="T24" s="139">
        <v>0.231422505307856</v>
      </c>
      <c r="V24" s="317"/>
      <c r="W24" s="135" t="s">
        <v>19</v>
      </c>
      <c r="X24" s="79">
        <v>0</v>
      </c>
      <c r="Y24" s="80">
        <v>0</v>
      </c>
      <c r="Z24" s="80">
        <v>0</v>
      </c>
      <c r="AA24" s="80">
        <v>0</v>
      </c>
      <c r="AB24" s="80">
        <v>0</v>
      </c>
      <c r="AC24" s="81">
        <v>0</v>
      </c>
      <c r="AD24" s="79">
        <f t="shared" si="2"/>
        <v>0</v>
      </c>
      <c r="AE24" s="80">
        <v>0</v>
      </c>
      <c r="AF24" s="81" t="s">
        <v>62</v>
      </c>
      <c r="AG24" s="79">
        <v>6</v>
      </c>
      <c r="AH24" s="80">
        <v>2</v>
      </c>
      <c r="AI24" s="136">
        <v>11</v>
      </c>
      <c r="AJ24" s="35">
        <f t="shared" si="3"/>
        <v>0</v>
      </c>
      <c r="AK24" s="33">
        <v>0</v>
      </c>
      <c r="AL24" s="34"/>
      <c r="AM24" s="137">
        <v>0.01276595744680851</v>
      </c>
      <c r="AN24" s="138">
        <v>0.00425531914893617</v>
      </c>
      <c r="AO24" s="139">
        <v>0.0233545647558386</v>
      </c>
    </row>
    <row r="25" spans="1:41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1</v>
      </c>
      <c r="G25" s="80">
        <v>0</v>
      </c>
      <c r="H25" s="81">
        <v>0</v>
      </c>
      <c r="I25" s="79">
        <f t="shared" si="0"/>
        <v>1</v>
      </c>
      <c r="J25" s="80">
        <v>2</v>
      </c>
      <c r="K25" s="81">
        <v>2</v>
      </c>
      <c r="L25" s="79">
        <v>114</v>
      </c>
      <c r="M25" s="80">
        <v>104</v>
      </c>
      <c r="N25" s="136">
        <v>116</v>
      </c>
      <c r="O25" s="35">
        <f t="shared" si="1"/>
        <v>0.16666666666666666</v>
      </c>
      <c r="P25" s="33">
        <v>0.3333333333333333</v>
      </c>
      <c r="Q25" s="34">
        <v>0.3333333333333333</v>
      </c>
      <c r="R25" s="137">
        <v>0.24203821656050956</v>
      </c>
      <c r="S25" s="138">
        <v>0.2208067940552017</v>
      </c>
      <c r="T25" s="139">
        <v>0.245243128964059</v>
      </c>
      <c r="V25" s="317"/>
      <c r="W25" s="135" t="s">
        <v>20</v>
      </c>
      <c r="X25" s="79">
        <v>0</v>
      </c>
      <c r="Y25" s="80">
        <v>0</v>
      </c>
      <c r="Z25" s="80">
        <v>0</v>
      </c>
      <c r="AA25" s="80">
        <v>0</v>
      </c>
      <c r="AB25" s="80">
        <v>0</v>
      </c>
      <c r="AC25" s="81">
        <v>0</v>
      </c>
      <c r="AD25" s="79">
        <f t="shared" si="2"/>
        <v>0</v>
      </c>
      <c r="AE25" s="80">
        <v>0</v>
      </c>
      <c r="AF25" s="81" t="s">
        <v>62</v>
      </c>
      <c r="AG25" s="79">
        <v>5</v>
      </c>
      <c r="AH25" s="80">
        <v>7</v>
      </c>
      <c r="AI25" s="136">
        <v>10</v>
      </c>
      <c r="AJ25" s="35">
        <f t="shared" si="3"/>
        <v>0</v>
      </c>
      <c r="AK25" s="33">
        <v>0</v>
      </c>
      <c r="AL25" s="34"/>
      <c r="AM25" s="137">
        <v>0.010615711252653927</v>
      </c>
      <c r="AN25" s="138">
        <v>0.014861995753715499</v>
      </c>
      <c r="AO25" s="139">
        <v>0.0211416490486257</v>
      </c>
    </row>
    <row r="26" spans="1:41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82">
        <f t="shared" si="0"/>
        <v>0</v>
      </c>
      <c r="J26" s="83">
        <v>2</v>
      </c>
      <c r="K26" s="84">
        <v>0</v>
      </c>
      <c r="L26" s="82">
        <v>151</v>
      </c>
      <c r="M26" s="83">
        <v>128</v>
      </c>
      <c r="N26" s="141">
        <v>102</v>
      </c>
      <c r="O26" s="49">
        <f t="shared" si="1"/>
        <v>0</v>
      </c>
      <c r="P26" s="47">
        <v>0.3333333333333333</v>
      </c>
      <c r="Q26" s="48">
        <v>0</v>
      </c>
      <c r="R26" s="142">
        <v>0.3205944798301486</v>
      </c>
      <c r="S26" s="143">
        <v>0.2711864406779661</v>
      </c>
      <c r="T26" s="144">
        <v>0.21656050955414</v>
      </c>
      <c r="V26" s="318"/>
      <c r="W26" s="140" t="s">
        <v>21</v>
      </c>
      <c r="X26" s="82">
        <v>0</v>
      </c>
      <c r="Y26" s="83">
        <v>0</v>
      </c>
      <c r="Z26" s="83">
        <v>0</v>
      </c>
      <c r="AA26" s="83">
        <v>0</v>
      </c>
      <c r="AB26" s="83">
        <v>0</v>
      </c>
      <c r="AC26" s="84">
        <v>0</v>
      </c>
      <c r="AD26" s="82">
        <f t="shared" si="2"/>
        <v>0</v>
      </c>
      <c r="AE26" s="83">
        <v>0</v>
      </c>
      <c r="AF26" s="84" t="s">
        <v>62</v>
      </c>
      <c r="AG26" s="82">
        <v>12</v>
      </c>
      <c r="AH26" s="83">
        <v>5</v>
      </c>
      <c r="AI26" s="141">
        <v>7</v>
      </c>
      <c r="AJ26" s="49">
        <f t="shared" si="3"/>
        <v>0</v>
      </c>
      <c r="AK26" s="47">
        <v>0</v>
      </c>
      <c r="AL26" s="48"/>
      <c r="AM26" s="142">
        <v>0.025477707006369428</v>
      </c>
      <c r="AN26" s="143">
        <v>0.01059322033898305</v>
      </c>
      <c r="AO26" s="144">
        <v>0.0148619957537155</v>
      </c>
    </row>
    <row r="27" spans="1:41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4</v>
      </c>
      <c r="F27" s="87">
        <v>0</v>
      </c>
      <c r="G27" s="87">
        <v>0</v>
      </c>
      <c r="H27" s="88">
        <v>0</v>
      </c>
      <c r="I27" s="86">
        <f t="shared" si="0"/>
        <v>4</v>
      </c>
      <c r="J27" s="87">
        <v>1</v>
      </c>
      <c r="K27" s="88">
        <v>0</v>
      </c>
      <c r="L27" s="86">
        <v>145</v>
      </c>
      <c r="M27" s="87">
        <v>124</v>
      </c>
      <c r="N27" s="147">
        <v>121</v>
      </c>
      <c r="O27" s="92">
        <f t="shared" si="1"/>
        <v>0.6666666666666666</v>
      </c>
      <c r="P27" s="90">
        <v>0.16666666666666666</v>
      </c>
      <c r="Q27" s="91">
        <v>0</v>
      </c>
      <c r="R27" s="148">
        <v>0.3078556263269639</v>
      </c>
      <c r="S27" s="138">
        <v>0.26215644820295986</v>
      </c>
      <c r="T27" s="139">
        <v>0.256900212314225</v>
      </c>
      <c r="V27" s="316">
        <v>6</v>
      </c>
      <c r="W27" s="145" t="s">
        <v>22</v>
      </c>
      <c r="X27" s="86">
        <v>0</v>
      </c>
      <c r="Y27" s="87">
        <v>0</v>
      </c>
      <c r="Z27" s="87">
        <v>0</v>
      </c>
      <c r="AA27" s="87">
        <v>0</v>
      </c>
      <c r="AB27" s="87">
        <v>0</v>
      </c>
      <c r="AC27" s="88">
        <v>0</v>
      </c>
      <c r="AD27" s="86">
        <f t="shared" si="2"/>
        <v>0</v>
      </c>
      <c r="AE27" s="87">
        <v>0</v>
      </c>
      <c r="AF27" s="88" t="s">
        <v>62</v>
      </c>
      <c r="AG27" s="86">
        <v>9</v>
      </c>
      <c r="AH27" s="87">
        <v>6</v>
      </c>
      <c r="AI27" s="147">
        <v>4</v>
      </c>
      <c r="AJ27" s="92">
        <f t="shared" si="3"/>
        <v>0</v>
      </c>
      <c r="AK27" s="90">
        <v>0</v>
      </c>
      <c r="AL27" s="91"/>
      <c r="AM27" s="148">
        <v>0.01910828025477707</v>
      </c>
      <c r="AN27" s="138">
        <v>0.012684989429175475</v>
      </c>
      <c r="AO27" s="139">
        <v>0.00849256900212314</v>
      </c>
    </row>
    <row r="28" spans="1:41" s="151" customFormat="1" ht="13.5" customHeight="1">
      <c r="A28" s="317"/>
      <c r="B28" s="135" t="s">
        <v>23</v>
      </c>
      <c r="C28" s="79">
        <v>0</v>
      </c>
      <c r="D28" s="80">
        <v>1</v>
      </c>
      <c r="E28" s="80">
        <v>3</v>
      </c>
      <c r="F28" s="80">
        <v>0</v>
      </c>
      <c r="G28" s="80">
        <v>0</v>
      </c>
      <c r="H28" s="81">
        <v>0</v>
      </c>
      <c r="I28" s="79">
        <f t="shared" si="0"/>
        <v>4</v>
      </c>
      <c r="J28" s="80">
        <v>0</v>
      </c>
      <c r="K28" s="81">
        <v>1</v>
      </c>
      <c r="L28" s="79">
        <v>127</v>
      </c>
      <c r="M28" s="80">
        <v>143</v>
      </c>
      <c r="N28" s="136">
        <v>112</v>
      </c>
      <c r="O28" s="35">
        <f t="shared" si="1"/>
        <v>0.6666666666666666</v>
      </c>
      <c r="P28" s="33">
        <v>0</v>
      </c>
      <c r="Q28" s="34">
        <v>0.16666666666666666</v>
      </c>
      <c r="R28" s="137">
        <v>0.26963906581740976</v>
      </c>
      <c r="S28" s="138">
        <v>0.3036093418259023</v>
      </c>
      <c r="T28" s="139">
        <v>0.237791932059448</v>
      </c>
      <c r="V28" s="317"/>
      <c r="W28" s="135" t="s">
        <v>23</v>
      </c>
      <c r="X28" s="79">
        <v>0</v>
      </c>
      <c r="Y28" s="80">
        <v>0</v>
      </c>
      <c r="Z28" s="80">
        <v>0</v>
      </c>
      <c r="AA28" s="80">
        <v>0</v>
      </c>
      <c r="AB28" s="80">
        <v>0</v>
      </c>
      <c r="AC28" s="81">
        <v>0</v>
      </c>
      <c r="AD28" s="79">
        <f t="shared" si="2"/>
        <v>0</v>
      </c>
      <c r="AE28" s="80">
        <v>0</v>
      </c>
      <c r="AF28" s="81" t="s">
        <v>62</v>
      </c>
      <c r="AG28" s="79">
        <v>9</v>
      </c>
      <c r="AH28" s="80">
        <v>5</v>
      </c>
      <c r="AI28" s="136">
        <v>6</v>
      </c>
      <c r="AJ28" s="35">
        <f t="shared" si="3"/>
        <v>0</v>
      </c>
      <c r="AK28" s="33">
        <v>0</v>
      </c>
      <c r="AL28" s="34"/>
      <c r="AM28" s="137">
        <v>0.01910828025477707</v>
      </c>
      <c r="AN28" s="138">
        <v>0.010615711252653927</v>
      </c>
      <c r="AO28" s="139">
        <v>0.0127388535031847</v>
      </c>
    </row>
    <row r="29" spans="1:41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2</v>
      </c>
      <c r="F29" s="80">
        <v>0</v>
      </c>
      <c r="G29" s="80">
        <v>0</v>
      </c>
      <c r="H29" s="81">
        <v>0</v>
      </c>
      <c r="I29" s="79">
        <f t="shared" si="0"/>
        <v>2</v>
      </c>
      <c r="J29" s="80">
        <v>0</v>
      </c>
      <c r="K29" s="81">
        <v>1</v>
      </c>
      <c r="L29" s="79">
        <v>158</v>
      </c>
      <c r="M29" s="80">
        <v>146</v>
      </c>
      <c r="N29" s="136">
        <v>125</v>
      </c>
      <c r="O29" s="35">
        <f t="shared" si="1"/>
        <v>0.3333333333333333</v>
      </c>
      <c r="P29" s="33">
        <v>0</v>
      </c>
      <c r="Q29" s="34">
        <v>0.16666666666666666</v>
      </c>
      <c r="R29" s="137">
        <v>0.3368869936034115</v>
      </c>
      <c r="S29" s="138">
        <v>0.3099787685774947</v>
      </c>
      <c r="T29" s="139">
        <v>0.265392781316348</v>
      </c>
      <c r="V29" s="317"/>
      <c r="W29" s="135" t="s">
        <v>24</v>
      </c>
      <c r="X29" s="79">
        <v>0</v>
      </c>
      <c r="Y29" s="80">
        <v>0</v>
      </c>
      <c r="Z29" s="80">
        <v>0</v>
      </c>
      <c r="AA29" s="80">
        <v>0</v>
      </c>
      <c r="AB29" s="80">
        <v>0</v>
      </c>
      <c r="AC29" s="81">
        <v>0</v>
      </c>
      <c r="AD29" s="79">
        <f t="shared" si="2"/>
        <v>0</v>
      </c>
      <c r="AE29" s="80">
        <v>0</v>
      </c>
      <c r="AF29" s="81" t="s">
        <v>62</v>
      </c>
      <c r="AG29" s="79">
        <v>6</v>
      </c>
      <c r="AH29" s="80">
        <v>7</v>
      </c>
      <c r="AI29" s="136">
        <v>1</v>
      </c>
      <c r="AJ29" s="35">
        <f t="shared" si="3"/>
        <v>0</v>
      </c>
      <c r="AK29" s="33">
        <v>0</v>
      </c>
      <c r="AL29" s="34"/>
      <c r="AM29" s="137">
        <v>0.01279317697228145</v>
      </c>
      <c r="AN29" s="138">
        <v>0.014861995753715499</v>
      </c>
      <c r="AO29" s="139">
        <v>0.00212314225053078</v>
      </c>
    </row>
    <row r="30" spans="1:41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3</v>
      </c>
      <c r="F30" s="83">
        <v>0</v>
      </c>
      <c r="G30" s="83">
        <v>0</v>
      </c>
      <c r="H30" s="84">
        <v>0</v>
      </c>
      <c r="I30" s="82">
        <f t="shared" si="0"/>
        <v>3</v>
      </c>
      <c r="J30" s="83">
        <v>1</v>
      </c>
      <c r="K30" s="84">
        <v>1</v>
      </c>
      <c r="L30" s="82">
        <v>140</v>
      </c>
      <c r="M30" s="83">
        <v>105</v>
      </c>
      <c r="N30" s="141">
        <v>89</v>
      </c>
      <c r="O30" s="49">
        <f t="shared" si="1"/>
        <v>0.5</v>
      </c>
      <c r="P30" s="47">
        <v>0.16666666666666666</v>
      </c>
      <c r="Q30" s="48">
        <v>0.16666666666666666</v>
      </c>
      <c r="R30" s="142">
        <v>0.29850746268656714</v>
      </c>
      <c r="S30" s="138">
        <v>0.2229299363057325</v>
      </c>
      <c r="T30" s="139">
        <v>0.18895966029724</v>
      </c>
      <c r="V30" s="318"/>
      <c r="W30" s="140" t="s">
        <v>25</v>
      </c>
      <c r="X30" s="82">
        <v>0</v>
      </c>
      <c r="Y30" s="83">
        <v>0</v>
      </c>
      <c r="Z30" s="83">
        <v>0</v>
      </c>
      <c r="AA30" s="83">
        <v>0</v>
      </c>
      <c r="AB30" s="83">
        <v>0</v>
      </c>
      <c r="AC30" s="84">
        <v>0</v>
      </c>
      <c r="AD30" s="82">
        <f t="shared" si="2"/>
        <v>0</v>
      </c>
      <c r="AE30" s="83">
        <v>0</v>
      </c>
      <c r="AF30" s="84" t="s">
        <v>62</v>
      </c>
      <c r="AG30" s="82">
        <v>5</v>
      </c>
      <c r="AH30" s="83">
        <v>7</v>
      </c>
      <c r="AI30" s="141">
        <v>3</v>
      </c>
      <c r="AJ30" s="49">
        <f t="shared" si="3"/>
        <v>0</v>
      </c>
      <c r="AK30" s="47">
        <v>0</v>
      </c>
      <c r="AL30" s="48"/>
      <c r="AM30" s="142">
        <v>0.010660980810234541</v>
      </c>
      <c r="AN30" s="138">
        <v>0.014861995753715499</v>
      </c>
      <c r="AO30" s="139">
        <v>0.00636942675159235</v>
      </c>
    </row>
    <row r="31" spans="1:41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3</v>
      </c>
      <c r="F31" s="87">
        <v>1</v>
      </c>
      <c r="G31" s="87">
        <v>0</v>
      </c>
      <c r="H31" s="88">
        <v>0</v>
      </c>
      <c r="I31" s="86">
        <f t="shared" si="0"/>
        <v>4</v>
      </c>
      <c r="J31" s="87">
        <v>1</v>
      </c>
      <c r="K31" s="88">
        <v>0</v>
      </c>
      <c r="L31" s="86">
        <v>108</v>
      </c>
      <c r="M31" s="87">
        <v>113</v>
      </c>
      <c r="N31" s="147">
        <v>86</v>
      </c>
      <c r="O31" s="92">
        <f t="shared" si="1"/>
        <v>0.6666666666666666</v>
      </c>
      <c r="P31" s="90">
        <v>0.16666666666666666</v>
      </c>
      <c r="Q31" s="91">
        <v>0</v>
      </c>
      <c r="R31" s="148">
        <v>0.22929936305732485</v>
      </c>
      <c r="S31" s="149">
        <v>0.23991507430997877</v>
      </c>
      <c r="T31" s="150">
        <v>0.182590233545648</v>
      </c>
      <c r="V31" s="316">
        <v>7</v>
      </c>
      <c r="W31" s="145" t="s">
        <v>26</v>
      </c>
      <c r="X31" s="86">
        <v>0</v>
      </c>
      <c r="Y31" s="87">
        <v>0</v>
      </c>
      <c r="Z31" s="87">
        <v>0</v>
      </c>
      <c r="AA31" s="87">
        <v>0</v>
      </c>
      <c r="AB31" s="87">
        <v>0</v>
      </c>
      <c r="AC31" s="88">
        <v>0</v>
      </c>
      <c r="AD31" s="86">
        <f t="shared" si="2"/>
        <v>0</v>
      </c>
      <c r="AE31" s="87">
        <v>1</v>
      </c>
      <c r="AF31" s="88" t="s">
        <v>62</v>
      </c>
      <c r="AG31" s="86">
        <v>4</v>
      </c>
      <c r="AH31" s="87">
        <v>8</v>
      </c>
      <c r="AI31" s="147">
        <v>1</v>
      </c>
      <c r="AJ31" s="92">
        <f t="shared" si="3"/>
        <v>0</v>
      </c>
      <c r="AK31" s="90">
        <v>0.16666666666666666</v>
      </c>
      <c r="AL31" s="91"/>
      <c r="AM31" s="148">
        <v>0.008492569002123142</v>
      </c>
      <c r="AN31" s="149">
        <v>0.016985138004246284</v>
      </c>
      <c r="AO31" s="150">
        <v>0.00212314225053078</v>
      </c>
    </row>
    <row r="32" spans="1:41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3</v>
      </c>
      <c r="F32" s="80">
        <v>0</v>
      </c>
      <c r="G32" s="80">
        <v>0</v>
      </c>
      <c r="H32" s="81">
        <v>0</v>
      </c>
      <c r="I32" s="79">
        <f t="shared" si="0"/>
        <v>3</v>
      </c>
      <c r="J32" s="80">
        <v>1</v>
      </c>
      <c r="K32" s="81">
        <v>0</v>
      </c>
      <c r="L32" s="79">
        <v>127</v>
      </c>
      <c r="M32" s="80">
        <v>109</v>
      </c>
      <c r="N32" s="136">
        <v>109</v>
      </c>
      <c r="O32" s="35">
        <f t="shared" si="1"/>
        <v>0.5</v>
      </c>
      <c r="P32" s="33">
        <v>0.16666666666666666</v>
      </c>
      <c r="Q32" s="34">
        <v>0</v>
      </c>
      <c r="R32" s="137">
        <v>0.2702127659574468</v>
      </c>
      <c r="S32" s="138">
        <v>0.23142250530785563</v>
      </c>
      <c r="T32" s="139">
        <v>0.231422505307856</v>
      </c>
      <c r="V32" s="317"/>
      <c r="W32" s="135" t="s">
        <v>27</v>
      </c>
      <c r="X32" s="79">
        <v>0</v>
      </c>
      <c r="Y32" s="80">
        <v>0</v>
      </c>
      <c r="Z32" s="80">
        <v>0</v>
      </c>
      <c r="AA32" s="80">
        <v>0</v>
      </c>
      <c r="AB32" s="80">
        <v>0</v>
      </c>
      <c r="AC32" s="81">
        <v>0</v>
      </c>
      <c r="AD32" s="79">
        <f t="shared" si="2"/>
        <v>0</v>
      </c>
      <c r="AE32" s="80">
        <v>1</v>
      </c>
      <c r="AF32" s="81" t="s">
        <v>62</v>
      </c>
      <c r="AG32" s="79">
        <v>2</v>
      </c>
      <c r="AH32" s="80">
        <v>7</v>
      </c>
      <c r="AI32" s="136">
        <v>3</v>
      </c>
      <c r="AJ32" s="35">
        <f t="shared" si="3"/>
        <v>0</v>
      </c>
      <c r="AK32" s="33">
        <v>0.16666666666666666</v>
      </c>
      <c r="AL32" s="34"/>
      <c r="AM32" s="137">
        <v>0.00425531914893617</v>
      </c>
      <c r="AN32" s="138">
        <v>0.014861995753715499</v>
      </c>
      <c r="AO32" s="139">
        <v>0.00636942675159235</v>
      </c>
    </row>
    <row r="33" spans="1:41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5</v>
      </c>
      <c r="F33" s="80">
        <v>1</v>
      </c>
      <c r="G33" s="80">
        <v>0</v>
      </c>
      <c r="H33" s="81">
        <v>0</v>
      </c>
      <c r="I33" s="79">
        <f t="shared" si="0"/>
        <v>6</v>
      </c>
      <c r="J33" s="80">
        <v>2</v>
      </c>
      <c r="K33" s="81">
        <v>1</v>
      </c>
      <c r="L33" s="79">
        <v>139</v>
      </c>
      <c r="M33" s="80">
        <v>105</v>
      </c>
      <c r="N33" s="136">
        <v>99</v>
      </c>
      <c r="O33" s="35">
        <f t="shared" si="1"/>
        <v>1</v>
      </c>
      <c r="P33" s="33">
        <v>0.3333333333333333</v>
      </c>
      <c r="Q33" s="34">
        <v>0.16666666666666666</v>
      </c>
      <c r="R33" s="137">
        <v>0.2951167728237792</v>
      </c>
      <c r="S33" s="138">
        <v>0.22388059701492538</v>
      </c>
      <c r="T33" s="139">
        <v>0.210191082802548</v>
      </c>
      <c r="V33" s="317"/>
      <c r="W33" s="135" t="s">
        <v>28</v>
      </c>
      <c r="X33" s="79">
        <v>0</v>
      </c>
      <c r="Y33" s="80">
        <v>0</v>
      </c>
      <c r="Z33" s="80">
        <v>0</v>
      </c>
      <c r="AA33" s="80">
        <v>0</v>
      </c>
      <c r="AB33" s="80">
        <v>0</v>
      </c>
      <c r="AC33" s="81">
        <v>0</v>
      </c>
      <c r="AD33" s="79">
        <f t="shared" si="2"/>
        <v>0</v>
      </c>
      <c r="AE33" s="80">
        <v>0</v>
      </c>
      <c r="AF33" s="81" t="s">
        <v>62</v>
      </c>
      <c r="AG33" s="79">
        <v>3</v>
      </c>
      <c r="AH33" s="80">
        <v>4</v>
      </c>
      <c r="AI33" s="136">
        <v>4</v>
      </c>
      <c r="AJ33" s="35">
        <f t="shared" si="3"/>
        <v>0</v>
      </c>
      <c r="AK33" s="33">
        <v>0</v>
      </c>
      <c r="AL33" s="34"/>
      <c r="AM33" s="137">
        <v>0.006369426751592357</v>
      </c>
      <c r="AN33" s="138">
        <v>0.008528784648187633</v>
      </c>
      <c r="AO33" s="139">
        <v>0.00849256900212314</v>
      </c>
    </row>
    <row r="34" spans="1:41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1">
        <v>0</v>
      </c>
      <c r="I34" s="79">
        <f t="shared" si="0"/>
        <v>0</v>
      </c>
      <c r="J34" s="80">
        <v>2</v>
      </c>
      <c r="K34" s="81">
        <v>0</v>
      </c>
      <c r="L34" s="79">
        <v>107</v>
      </c>
      <c r="M34" s="80">
        <v>103</v>
      </c>
      <c r="N34" s="136">
        <v>101</v>
      </c>
      <c r="O34" s="35">
        <f t="shared" si="1"/>
        <v>0</v>
      </c>
      <c r="P34" s="33">
        <v>0.3333333333333333</v>
      </c>
      <c r="Q34" s="34">
        <v>0</v>
      </c>
      <c r="R34" s="137">
        <v>0.2276595744680851</v>
      </c>
      <c r="S34" s="138">
        <v>0.21914893617021278</v>
      </c>
      <c r="T34" s="139">
        <v>0.214437367303609</v>
      </c>
      <c r="V34" s="317"/>
      <c r="W34" s="135" t="s">
        <v>29</v>
      </c>
      <c r="X34" s="79">
        <v>0</v>
      </c>
      <c r="Y34" s="80">
        <v>0</v>
      </c>
      <c r="Z34" s="80">
        <v>0</v>
      </c>
      <c r="AA34" s="80">
        <v>0</v>
      </c>
      <c r="AB34" s="80">
        <v>0</v>
      </c>
      <c r="AC34" s="81">
        <v>0</v>
      </c>
      <c r="AD34" s="79">
        <f t="shared" si="2"/>
        <v>0</v>
      </c>
      <c r="AE34" s="80">
        <v>1</v>
      </c>
      <c r="AF34" s="81" t="s">
        <v>62</v>
      </c>
      <c r="AG34" s="79">
        <v>3</v>
      </c>
      <c r="AH34" s="80">
        <v>4</v>
      </c>
      <c r="AI34" s="136">
        <v>3</v>
      </c>
      <c r="AJ34" s="35">
        <f t="shared" si="3"/>
        <v>0</v>
      </c>
      <c r="AK34" s="33">
        <v>0.16666666666666666</v>
      </c>
      <c r="AL34" s="34"/>
      <c r="AM34" s="137">
        <v>0.006382978723404255</v>
      </c>
      <c r="AN34" s="138">
        <v>0.00851063829787234</v>
      </c>
      <c r="AO34" s="139">
        <v>0.00636942675159235</v>
      </c>
    </row>
    <row r="35" spans="1:41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2</v>
      </c>
      <c r="F35" s="83">
        <v>1</v>
      </c>
      <c r="G35" s="83">
        <v>0</v>
      </c>
      <c r="H35" s="84">
        <v>0</v>
      </c>
      <c r="I35" s="82">
        <f t="shared" si="0"/>
        <v>3</v>
      </c>
      <c r="J35" s="80">
        <v>1</v>
      </c>
      <c r="K35" s="81">
        <v>0</v>
      </c>
      <c r="L35" s="79">
        <v>91</v>
      </c>
      <c r="M35" s="80">
        <v>94</v>
      </c>
      <c r="N35" s="136">
        <v>95</v>
      </c>
      <c r="O35" s="35">
        <f t="shared" si="1"/>
        <v>0.5</v>
      </c>
      <c r="P35" s="33">
        <v>0.16666666666666666</v>
      </c>
      <c r="Q35" s="34">
        <v>0</v>
      </c>
      <c r="R35" s="137">
        <v>0.1932059447983015</v>
      </c>
      <c r="S35" s="138">
        <v>0.20042643923240938</v>
      </c>
      <c r="T35" s="139">
        <v>0.201698513800425</v>
      </c>
      <c r="V35" s="318"/>
      <c r="W35" s="140" t="s">
        <v>30</v>
      </c>
      <c r="X35" s="82">
        <v>0</v>
      </c>
      <c r="Y35" s="83">
        <v>0</v>
      </c>
      <c r="Z35" s="83">
        <v>0</v>
      </c>
      <c r="AA35" s="83">
        <v>0</v>
      </c>
      <c r="AB35" s="83">
        <v>0</v>
      </c>
      <c r="AC35" s="84">
        <v>0</v>
      </c>
      <c r="AD35" s="82">
        <f t="shared" si="2"/>
        <v>0</v>
      </c>
      <c r="AE35" s="80">
        <v>1</v>
      </c>
      <c r="AF35" s="81" t="s">
        <v>62</v>
      </c>
      <c r="AG35" s="79">
        <v>2</v>
      </c>
      <c r="AH35" s="80">
        <v>5</v>
      </c>
      <c r="AI35" s="136">
        <v>2</v>
      </c>
      <c r="AJ35" s="35">
        <f t="shared" si="3"/>
        <v>0</v>
      </c>
      <c r="AK35" s="33">
        <v>0.16666666666666666</v>
      </c>
      <c r="AL35" s="34"/>
      <c r="AM35" s="137">
        <v>0.004246284501061571</v>
      </c>
      <c r="AN35" s="138">
        <v>0.010660980810234541</v>
      </c>
      <c r="AO35" s="139">
        <v>0.00424628450106157</v>
      </c>
    </row>
    <row r="36" spans="1:41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3</v>
      </c>
      <c r="F36" s="80">
        <v>0</v>
      </c>
      <c r="G36" s="80">
        <v>0</v>
      </c>
      <c r="H36" s="81">
        <v>1</v>
      </c>
      <c r="I36" s="79">
        <f t="shared" si="0"/>
        <v>4</v>
      </c>
      <c r="J36" s="87">
        <v>0</v>
      </c>
      <c r="K36" s="88">
        <v>0</v>
      </c>
      <c r="L36" s="86">
        <v>106</v>
      </c>
      <c r="M36" s="87">
        <v>84</v>
      </c>
      <c r="N36" s="147">
        <v>89</v>
      </c>
      <c r="O36" s="92">
        <f t="shared" si="1"/>
        <v>0.6666666666666666</v>
      </c>
      <c r="P36" s="90">
        <v>0</v>
      </c>
      <c r="Q36" s="91">
        <v>0</v>
      </c>
      <c r="R36" s="148">
        <v>0.22505307855626328</v>
      </c>
      <c r="S36" s="149">
        <v>0.17834394904458598</v>
      </c>
      <c r="T36" s="150">
        <v>0.18895966029724</v>
      </c>
      <c r="V36" s="316">
        <v>8</v>
      </c>
      <c r="W36" s="145" t="s">
        <v>31</v>
      </c>
      <c r="X36" s="79">
        <v>0</v>
      </c>
      <c r="Y36" s="80">
        <v>0</v>
      </c>
      <c r="Z36" s="80">
        <v>0</v>
      </c>
      <c r="AA36" s="80">
        <v>0</v>
      </c>
      <c r="AB36" s="80">
        <v>0</v>
      </c>
      <c r="AC36" s="81">
        <v>0</v>
      </c>
      <c r="AD36" s="79">
        <f t="shared" si="2"/>
        <v>0</v>
      </c>
      <c r="AE36" s="87">
        <v>0</v>
      </c>
      <c r="AF36" s="88" t="s">
        <v>62</v>
      </c>
      <c r="AG36" s="86">
        <v>6</v>
      </c>
      <c r="AH36" s="87">
        <v>4</v>
      </c>
      <c r="AI36" s="147">
        <v>3</v>
      </c>
      <c r="AJ36" s="92">
        <f t="shared" si="3"/>
        <v>0</v>
      </c>
      <c r="AK36" s="90">
        <v>0</v>
      </c>
      <c r="AL36" s="91"/>
      <c r="AM36" s="148">
        <v>0.012738853503184714</v>
      </c>
      <c r="AN36" s="149">
        <v>0.008492569002123142</v>
      </c>
      <c r="AO36" s="150">
        <v>0.00636942675159235</v>
      </c>
    </row>
    <row r="37" spans="1:41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1</v>
      </c>
      <c r="F37" s="80">
        <v>1</v>
      </c>
      <c r="G37" s="80">
        <v>0</v>
      </c>
      <c r="H37" s="81">
        <v>0</v>
      </c>
      <c r="I37" s="79">
        <f aca="true" t="shared" si="4" ref="I37:I56">SUM(C37:H37)</f>
        <v>2</v>
      </c>
      <c r="J37" s="80">
        <v>0</v>
      </c>
      <c r="K37" s="81">
        <v>0</v>
      </c>
      <c r="L37" s="79">
        <v>116</v>
      </c>
      <c r="M37" s="80">
        <v>104</v>
      </c>
      <c r="N37" s="136">
        <v>82</v>
      </c>
      <c r="O37" s="35">
        <f aca="true" t="shared" si="5" ref="O37:O58">I37/6</f>
        <v>0.3333333333333333</v>
      </c>
      <c r="P37" s="33">
        <v>0</v>
      </c>
      <c r="Q37" s="34">
        <v>0</v>
      </c>
      <c r="R37" s="137">
        <v>0.24628450106157113</v>
      </c>
      <c r="S37" s="138">
        <v>0.2208067940552017</v>
      </c>
      <c r="T37" s="139">
        <v>0.174097664543524</v>
      </c>
      <c r="V37" s="317"/>
      <c r="W37" s="135" t="s">
        <v>32</v>
      </c>
      <c r="X37" s="79">
        <v>0</v>
      </c>
      <c r="Y37" s="80">
        <v>0</v>
      </c>
      <c r="Z37" s="80">
        <v>0</v>
      </c>
      <c r="AA37" s="80">
        <v>0</v>
      </c>
      <c r="AB37" s="80">
        <v>0</v>
      </c>
      <c r="AC37" s="81">
        <v>0</v>
      </c>
      <c r="AD37" s="79">
        <f aca="true" t="shared" si="6" ref="AD37:AD58">SUM(X37:AC37)</f>
        <v>0</v>
      </c>
      <c r="AE37" s="80">
        <v>0</v>
      </c>
      <c r="AF37" s="81" t="s">
        <v>62</v>
      </c>
      <c r="AG37" s="79">
        <v>3</v>
      </c>
      <c r="AH37" s="80">
        <v>8</v>
      </c>
      <c r="AI37" s="136">
        <v>3</v>
      </c>
      <c r="AJ37" s="35">
        <f aca="true" t="shared" si="7" ref="AJ37:AJ58">AD37/6</f>
        <v>0</v>
      </c>
      <c r="AK37" s="33">
        <v>0</v>
      </c>
      <c r="AL37" s="34"/>
      <c r="AM37" s="137">
        <v>0.006369426751592357</v>
      </c>
      <c r="AN37" s="138">
        <v>0.016985138004246284</v>
      </c>
      <c r="AO37" s="139">
        <v>0.00636942675159235</v>
      </c>
    </row>
    <row r="38" spans="1:41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1</v>
      </c>
      <c r="F38" s="80">
        <v>0</v>
      </c>
      <c r="G38" s="80">
        <v>0</v>
      </c>
      <c r="H38" s="81">
        <v>0</v>
      </c>
      <c r="I38" s="79">
        <f t="shared" si="4"/>
        <v>1</v>
      </c>
      <c r="J38" s="80">
        <v>0</v>
      </c>
      <c r="K38" s="81">
        <v>0</v>
      </c>
      <c r="L38" s="79">
        <v>93</v>
      </c>
      <c r="M38" s="80">
        <v>105</v>
      </c>
      <c r="N38" s="136">
        <v>108</v>
      </c>
      <c r="O38" s="35">
        <f t="shared" si="5"/>
        <v>0.16666666666666666</v>
      </c>
      <c r="P38" s="33">
        <v>0</v>
      </c>
      <c r="Q38" s="34">
        <v>0</v>
      </c>
      <c r="R38" s="137">
        <v>0.19745222929936307</v>
      </c>
      <c r="S38" s="138">
        <v>0.22340425531914893</v>
      </c>
      <c r="T38" s="139">
        <v>0.229299363057325</v>
      </c>
      <c r="V38" s="317"/>
      <c r="W38" s="135" t="s">
        <v>33</v>
      </c>
      <c r="X38" s="79">
        <v>0</v>
      </c>
      <c r="Y38" s="80">
        <v>0</v>
      </c>
      <c r="Z38" s="80">
        <v>0</v>
      </c>
      <c r="AA38" s="80">
        <v>0</v>
      </c>
      <c r="AB38" s="80">
        <v>0</v>
      </c>
      <c r="AC38" s="81">
        <v>0</v>
      </c>
      <c r="AD38" s="79">
        <f t="shared" si="6"/>
        <v>0</v>
      </c>
      <c r="AE38" s="80">
        <v>0</v>
      </c>
      <c r="AF38" s="81" t="s">
        <v>62</v>
      </c>
      <c r="AG38" s="79">
        <v>3</v>
      </c>
      <c r="AH38" s="80">
        <v>3</v>
      </c>
      <c r="AI38" s="136">
        <v>2</v>
      </c>
      <c r="AJ38" s="35">
        <f t="shared" si="7"/>
        <v>0</v>
      </c>
      <c r="AK38" s="33">
        <v>0</v>
      </c>
      <c r="AL38" s="34"/>
      <c r="AM38" s="137">
        <v>0.006369426751592357</v>
      </c>
      <c r="AN38" s="138">
        <v>0.006382978723404255</v>
      </c>
      <c r="AO38" s="139">
        <v>0.00424628450106157</v>
      </c>
    </row>
    <row r="39" spans="1:41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2</v>
      </c>
      <c r="F39" s="83">
        <v>0</v>
      </c>
      <c r="G39" s="83">
        <v>0</v>
      </c>
      <c r="H39" s="84">
        <v>0</v>
      </c>
      <c r="I39" s="82">
        <f t="shared" si="4"/>
        <v>2</v>
      </c>
      <c r="J39" s="83">
        <v>1</v>
      </c>
      <c r="K39" s="84">
        <v>0</v>
      </c>
      <c r="L39" s="82">
        <v>112</v>
      </c>
      <c r="M39" s="83">
        <v>104</v>
      </c>
      <c r="N39" s="141">
        <v>111</v>
      </c>
      <c r="O39" s="49">
        <f t="shared" si="5"/>
        <v>0.3333333333333333</v>
      </c>
      <c r="P39" s="47">
        <v>0.16666666666666666</v>
      </c>
      <c r="Q39" s="48">
        <v>0</v>
      </c>
      <c r="R39" s="142">
        <v>0.23779193205944799</v>
      </c>
      <c r="S39" s="138">
        <v>0.22174840085287847</v>
      </c>
      <c r="T39" s="139">
        <v>0.235668789808917</v>
      </c>
      <c r="V39" s="318"/>
      <c r="W39" s="140" t="s">
        <v>34</v>
      </c>
      <c r="X39" s="82">
        <v>0</v>
      </c>
      <c r="Y39" s="83">
        <v>0</v>
      </c>
      <c r="Z39" s="83">
        <v>0</v>
      </c>
      <c r="AA39" s="83">
        <v>0</v>
      </c>
      <c r="AB39" s="83">
        <v>0</v>
      </c>
      <c r="AC39" s="84">
        <v>0</v>
      </c>
      <c r="AD39" s="82">
        <f t="shared" si="6"/>
        <v>0</v>
      </c>
      <c r="AE39" s="83">
        <v>0</v>
      </c>
      <c r="AF39" s="84" t="s">
        <v>62</v>
      </c>
      <c r="AG39" s="82">
        <v>6</v>
      </c>
      <c r="AH39" s="83">
        <v>4</v>
      </c>
      <c r="AI39" s="141">
        <v>2</v>
      </c>
      <c r="AJ39" s="49">
        <f t="shared" si="7"/>
        <v>0</v>
      </c>
      <c r="AK39" s="47">
        <v>0</v>
      </c>
      <c r="AL39" s="48"/>
      <c r="AM39" s="142">
        <v>0.012738853503184714</v>
      </c>
      <c r="AN39" s="138">
        <v>0.008528784648187633</v>
      </c>
      <c r="AO39" s="139">
        <v>0.00424628450106157</v>
      </c>
    </row>
    <row r="40" spans="1:41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8">
        <v>0</v>
      </c>
      <c r="I40" s="86">
        <f t="shared" si="4"/>
        <v>0</v>
      </c>
      <c r="J40" s="87">
        <v>2</v>
      </c>
      <c r="K40" s="88">
        <v>1</v>
      </c>
      <c r="L40" s="86">
        <v>110</v>
      </c>
      <c r="M40" s="87">
        <v>74</v>
      </c>
      <c r="N40" s="147">
        <v>127</v>
      </c>
      <c r="O40" s="92">
        <f t="shared" si="5"/>
        <v>0</v>
      </c>
      <c r="P40" s="90">
        <v>0.3333333333333333</v>
      </c>
      <c r="Q40" s="91">
        <v>0.16666666666666666</v>
      </c>
      <c r="R40" s="148">
        <v>0.23354564755838642</v>
      </c>
      <c r="S40" s="149">
        <v>0.15778251599147122</v>
      </c>
      <c r="T40" s="150">
        <v>0.269067796610169</v>
      </c>
      <c r="V40" s="316">
        <v>9</v>
      </c>
      <c r="W40" s="145" t="s">
        <v>35</v>
      </c>
      <c r="X40" s="86">
        <v>0</v>
      </c>
      <c r="Y40" s="87">
        <v>0</v>
      </c>
      <c r="Z40" s="87">
        <v>0</v>
      </c>
      <c r="AA40" s="87">
        <v>0</v>
      </c>
      <c r="AB40" s="87">
        <v>0</v>
      </c>
      <c r="AC40" s="88">
        <v>0</v>
      </c>
      <c r="AD40" s="86">
        <f t="shared" si="6"/>
        <v>0</v>
      </c>
      <c r="AE40" s="87">
        <v>0</v>
      </c>
      <c r="AF40" s="88" t="s">
        <v>62</v>
      </c>
      <c r="AG40" s="86">
        <v>6</v>
      </c>
      <c r="AH40" s="87">
        <v>4</v>
      </c>
      <c r="AI40" s="147">
        <v>3</v>
      </c>
      <c r="AJ40" s="92">
        <f t="shared" si="7"/>
        <v>0</v>
      </c>
      <c r="AK40" s="90">
        <v>0</v>
      </c>
      <c r="AL40" s="91"/>
      <c r="AM40" s="148">
        <v>0.012738853503184714</v>
      </c>
      <c r="AN40" s="149">
        <v>0.008528784648187633</v>
      </c>
      <c r="AO40" s="150">
        <v>0.00635593220338983</v>
      </c>
    </row>
    <row r="41" spans="1:41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3</v>
      </c>
      <c r="F41" s="80">
        <v>0</v>
      </c>
      <c r="G41" s="80">
        <v>0</v>
      </c>
      <c r="H41" s="81">
        <v>0</v>
      </c>
      <c r="I41" s="79">
        <f t="shared" si="4"/>
        <v>3</v>
      </c>
      <c r="J41" s="80">
        <v>2</v>
      </c>
      <c r="K41" s="81">
        <v>1</v>
      </c>
      <c r="L41" s="79">
        <v>114</v>
      </c>
      <c r="M41" s="80">
        <v>94</v>
      </c>
      <c r="N41" s="136">
        <v>114</v>
      </c>
      <c r="O41" s="35">
        <f t="shared" si="5"/>
        <v>0.5</v>
      </c>
      <c r="P41" s="33">
        <v>0.3333333333333333</v>
      </c>
      <c r="Q41" s="34">
        <v>0.16666666666666666</v>
      </c>
      <c r="R41" s="137">
        <v>0.24203821656050956</v>
      </c>
      <c r="S41" s="138">
        <v>0.20042643923240938</v>
      </c>
      <c r="T41" s="139">
        <v>0.241525423728814</v>
      </c>
      <c r="V41" s="317"/>
      <c r="W41" s="135" t="s">
        <v>36</v>
      </c>
      <c r="X41" s="79">
        <v>0</v>
      </c>
      <c r="Y41" s="80">
        <v>0</v>
      </c>
      <c r="Z41" s="80">
        <v>0</v>
      </c>
      <c r="AA41" s="80">
        <v>0</v>
      </c>
      <c r="AB41" s="80">
        <v>0</v>
      </c>
      <c r="AC41" s="81">
        <v>0</v>
      </c>
      <c r="AD41" s="79">
        <f t="shared" si="6"/>
        <v>0</v>
      </c>
      <c r="AE41" s="80">
        <v>0</v>
      </c>
      <c r="AF41" s="81" t="s">
        <v>62</v>
      </c>
      <c r="AG41" s="79">
        <v>8</v>
      </c>
      <c r="AH41" s="80">
        <v>4</v>
      </c>
      <c r="AI41" s="136">
        <v>2</v>
      </c>
      <c r="AJ41" s="35">
        <f t="shared" si="7"/>
        <v>0</v>
      </c>
      <c r="AK41" s="33">
        <v>0</v>
      </c>
      <c r="AL41" s="34"/>
      <c r="AM41" s="137">
        <v>0.016985138004246284</v>
      </c>
      <c r="AN41" s="138">
        <v>0.008528784648187633</v>
      </c>
      <c r="AO41" s="139">
        <v>0.00423728813559322</v>
      </c>
    </row>
    <row r="42" spans="1:41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1</v>
      </c>
      <c r="F42" s="80">
        <v>0</v>
      </c>
      <c r="G42" s="80">
        <v>0</v>
      </c>
      <c r="H42" s="81">
        <v>0</v>
      </c>
      <c r="I42" s="79">
        <f t="shared" si="4"/>
        <v>1</v>
      </c>
      <c r="J42" s="80">
        <v>0</v>
      </c>
      <c r="K42" s="81">
        <v>0</v>
      </c>
      <c r="L42" s="79">
        <v>105</v>
      </c>
      <c r="M42" s="80">
        <v>71</v>
      </c>
      <c r="N42" s="136">
        <v>123</v>
      </c>
      <c r="O42" s="35">
        <f t="shared" si="5"/>
        <v>0.16666666666666666</v>
      </c>
      <c r="P42" s="33">
        <v>0</v>
      </c>
      <c r="Q42" s="34">
        <v>0</v>
      </c>
      <c r="R42" s="137">
        <v>0.2229299363057325</v>
      </c>
      <c r="S42" s="138">
        <v>0.1513859275053305</v>
      </c>
      <c r="T42" s="139">
        <v>0.260593220338983</v>
      </c>
      <c r="V42" s="317"/>
      <c r="W42" s="135" t="s">
        <v>37</v>
      </c>
      <c r="X42" s="79">
        <v>0</v>
      </c>
      <c r="Y42" s="80">
        <v>0</v>
      </c>
      <c r="Z42" s="80">
        <v>0</v>
      </c>
      <c r="AA42" s="80">
        <v>0</v>
      </c>
      <c r="AB42" s="80">
        <v>0</v>
      </c>
      <c r="AC42" s="81">
        <v>0</v>
      </c>
      <c r="AD42" s="79">
        <f t="shared" si="6"/>
        <v>0</v>
      </c>
      <c r="AE42" s="80">
        <v>0</v>
      </c>
      <c r="AF42" s="81" t="s">
        <v>62</v>
      </c>
      <c r="AG42" s="79">
        <v>4</v>
      </c>
      <c r="AH42" s="80">
        <v>3</v>
      </c>
      <c r="AI42" s="136">
        <v>0</v>
      </c>
      <c r="AJ42" s="35">
        <f t="shared" si="7"/>
        <v>0</v>
      </c>
      <c r="AK42" s="33">
        <v>0</v>
      </c>
      <c r="AL42" s="34"/>
      <c r="AM42" s="137">
        <v>0.008492569002123142</v>
      </c>
      <c r="AN42" s="138">
        <v>0.006396588486140725</v>
      </c>
      <c r="AO42" s="139">
        <v>0</v>
      </c>
    </row>
    <row r="43" spans="1:41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1</v>
      </c>
      <c r="G43" s="80">
        <v>0</v>
      </c>
      <c r="H43" s="81">
        <v>0</v>
      </c>
      <c r="I43" s="79">
        <f t="shared" si="4"/>
        <v>1</v>
      </c>
      <c r="J43" s="80">
        <v>1</v>
      </c>
      <c r="K43" s="81">
        <v>4</v>
      </c>
      <c r="L43" s="79">
        <v>140</v>
      </c>
      <c r="M43" s="80">
        <v>98</v>
      </c>
      <c r="N43" s="136">
        <v>135</v>
      </c>
      <c r="O43" s="35">
        <f t="shared" si="5"/>
        <v>0.16666666666666666</v>
      </c>
      <c r="P43" s="33">
        <v>0.16666666666666666</v>
      </c>
      <c r="Q43" s="34">
        <v>0.6666666666666666</v>
      </c>
      <c r="R43" s="137">
        <v>0.29723991507430997</v>
      </c>
      <c r="S43" s="138">
        <v>0.208955223880597</v>
      </c>
      <c r="T43" s="139">
        <v>0.286016949152542</v>
      </c>
      <c r="V43" s="317"/>
      <c r="W43" s="135" t="s">
        <v>38</v>
      </c>
      <c r="X43" s="79">
        <v>0</v>
      </c>
      <c r="Y43" s="80">
        <v>0</v>
      </c>
      <c r="Z43" s="80">
        <v>0</v>
      </c>
      <c r="AA43" s="80">
        <v>0</v>
      </c>
      <c r="AB43" s="80">
        <v>0</v>
      </c>
      <c r="AC43" s="81">
        <v>0</v>
      </c>
      <c r="AD43" s="79">
        <f t="shared" si="6"/>
        <v>0</v>
      </c>
      <c r="AE43" s="80">
        <v>0</v>
      </c>
      <c r="AF43" s="81" t="s">
        <v>62</v>
      </c>
      <c r="AG43" s="79">
        <v>1</v>
      </c>
      <c r="AH43" s="80">
        <v>3</v>
      </c>
      <c r="AI43" s="136">
        <v>4</v>
      </c>
      <c r="AJ43" s="35">
        <f t="shared" si="7"/>
        <v>0</v>
      </c>
      <c r="AK43" s="33">
        <v>0</v>
      </c>
      <c r="AL43" s="34"/>
      <c r="AM43" s="137">
        <v>0.0021231422505307855</v>
      </c>
      <c r="AN43" s="138">
        <v>0.006396588486140725</v>
      </c>
      <c r="AO43" s="139">
        <v>0.00847457627118644</v>
      </c>
    </row>
    <row r="44" spans="1:41" s="151" customFormat="1" ht="13.5" customHeight="1">
      <c r="A44" s="318"/>
      <c r="B44" s="140" t="s">
        <v>39</v>
      </c>
      <c r="C44" s="82">
        <v>0</v>
      </c>
      <c r="D44" s="83">
        <v>1</v>
      </c>
      <c r="E44" s="83">
        <v>1</v>
      </c>
      <c r="F44" s="83">
        <v>0</v>
      </c>
      <c r="G44" s="83">
        <v>1</v>
      </c>
      <c r="H44" s="84">
        <v>0</v>
      </c>
      <c r="I44" s="82">
        <f t="shared" si="4"/>
        <v>3</v>
      </c>
      <c r="J44" s="83">
        <v>4</v>
      </c>
      <c r="K44" s="84">
        <v>3</v>
      </c>
      <c r="L44" s="82">
        <v>175</v>
      </c>
      <c r="M44" s="83">
        <v>109</v>
      </c>
      <c r="N44" s="141">
        <v>149</v>
      </c>
      <c r="O44" s="49">
        <f t="shared" si="5"/>
        <v>0.5</v>
      </c>
      <c r="P44" s="47">
        <v>0.6666666666666666</v>
      </c>
      <c r="Q44" s="48">
        <v>0.5</v>
      </c>
      <c r="R44" s="142">
        <v>0.37154989384288745</v>
      </c>
      <c r="S44" s="143">
        <v>0.23191489361702128</v>
      </c>
      <c r="T44" s="144">
        <v>0.315010570824524</v>
      </c>
      <c r="V44" s="318"/>
      <c r="W44" s="140" t="s">
        <v>39</v>
      </c>
      <c r="X44" s="82">
        <v>0</v>
      </c>
      <c r="Y44" s="83">
        <v>0</v>
      </c>
      <c r="Z44" s="83">
        <v>0</v>
      </c>
      <c r="AA44" s="83">
        <v>0</v>
      </c>
      <c r="AB44" s="83">
        <v>0</v>
      </c>
      <c r="AC44" s="84">
        <v>0</v>
      </c>
      <c r="AD44" s="82">
        <f t="shared" si="6"/>
        <v>0</v>
      </c>
      <c r="AE44" s="83">
        <v>0</v>
      </c>
      <c r="AF44" s="84" t="s">
        <v>62</v>
      </c>
      <c r="AG44" s="82">
        <v>8</v>
      </c>
      <c r="AH44" s="83">
        <v>4</v>
      </c>
      <c r="AI44" s="141">
        <v>1</v>
      </c>
      <c r="AJ44" s="49">
        <f t="shared" si="7"/>
        <v>0</v>
      </c>
      <c r="AK44" s="47">
        <v>0</v>
      </c>
      <c r="AL44" s="48"/>
      <c r="AM44" s="142">
        <v>0.016985138004246284</v>
      </c>
      <c r="AN44" s="143">
        <v>0.00851063829787234</v>
      </c>
      <c r="AO44" s="144">
        <v>0.00211416490486257</v>
      </c>
    </row>
    <row r="45" spans="1:41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3</v>
      </c>
      <c r="F45" s="80">
        <v>0</v>
      </c>
      <c r="G45" s="80">
        <v>4</v>
      </c>
      <c r="H45" s="81">
        <v>0</v>
      </c>
      <c r="I45" s="79">
        <f t="shared" si="4"/>
        <v>7</v>
      </c>
      <c r="J45" s="80">
        <v>4</v>
      </c>
      <c r="K45" s="81">
        <v>0</v>
      </c>
      <c r="L45" s="79">
        <v>158</v>
      </c>
      <c r="M45" s="80">
        <v>132</v>
      </c>
      <c r="N45" s="136">
        <v>147</v>
      </c>
      <c r="O45" s="35">
        <f t="shared" si="5"/>
        <v>1.1666666666666667</v>
      </c>
      <c r="P45" s="33">
        <v>0.6666666666666666</v>
      </c>
      <c r="Q45" s="34">
        <v>0</v>
      </c>
      <c r="R45" s="137">
        <v>0.3354564755838641</v>
      </c>
      <c r="S45" s="138">
        <v>0.2814498933901919</v>
      </c>
      <c r="T45" s="139">
        <v>0.310782241014799</v>
      </c>
      <c r="V45" s="316">
        <v>10</v>
      </c>
      <c r="W45" s="135" t="s">
        <v>40</v>
      </c>
      <c r="X45" s="79">
        <v>0</v>
      </c>
      <c r="Y45" s="80">
        <v>0</v>
      </c>
      <c r="Z45" s="80">
        <v>0</v>
      </c>
      <c r="AA45" s="80">
        <v>0</v>
      </c>
      <c r="AB45" s="80">
        <v>0</v>
      </c>
      <c r="AC45" s="81">
        <v>0</v>
      </c>
      <c r="AD45" s="79">
        <f t="shared" si="6"/>
        <v>0</v>
      </c>
      <c r="AE45" s="80">
        <v>0</v>
      </c>
      <c r="AF45" s="81"/>
      <c r="AG45" s="79">
        <v>3</v>
      </c>
      <c r="AH45" s="80">
        <v>1</v>
      </c>
      <c r="AI45" s="136">
        <v>1</v>
      </c>
      <c r="AJ45" s="35">
        <f t="shared" si="7"/>
        <v>0</v>
      </c>
      <c r="AK45" s="33">
        <v>0</v>
      </c>
      <c r="AL45" s="34"/>
      <c r="AM45" s="137">
        <v>0.006369426751592357</v>
      </c>
      <c r="AN45" s="138">
        <v>0.0021321961620469083</v>
      </c>
      <c r="AO45" s="139">
        <v>0.00211416490486257</v>
      </c>
    </row>
    <row r="46" spans="1:41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1</v>
      </c>
      <c r="F46" s="80">
        <v>0</v>
      </c>
      <c r="G46" s="80">
        <v>1</v>
      </c>
      <c r="H46" s="81">
        <v>0</v>
      </c>
      <c r="I46" s="79">
        <f t="shared" si="4"/>
        <v>2</v>
      </c>
      <c r="J46" s="80">
        <v>8</v>
      </c>
      <c r="K46" s="81">
        <v>1</v>
      </c>
      <c r="L46" s="79">
        <v>182</v>
      </c>
      <c r="M46" s="80">
        <v>129</v>
      </c>
      <c r="N46" s="136">
        <v>154</v>
      </c>
      <c r="O46" s="35">
        <f t="shared" si="5"/>
        <v>0.3333333333333333</v>
      </c>
      <c r="P46" s="33">
        <v>1.3333333333333333</v>
      </c>
      <c r="Q46" s="34">
        <v>0.16666666666666666</v>
      </c>
      <c r="R46" s="137">
        <v>0.386411889596603</v>
      </c>
      <c r="S46" s="138">
        <v>0.27505330490405117</v>
      </c>
      <c r="T46" s="139">
        <v>0.325581395348837</v>
      </c>
      <c r="V46" s="317"/>
      <c r="W46" s="135" t="s">
        <v>41</v>
      </c>
      <c r="X46" s="79">
        <v>0</v>
      </c>
      <c r="Y46" s="80">
        <v>0</v>
      </c>
      <c r="Z46" s="80">
        <v>0</v>
      </c>
      <c r="AA46" s="80">
        <v>0</v>
      </c>
      <c r="AB46" s="80">
        <v>0</v>
      </c>
      <c r="AC46" s="81">
        <v>0</v>
      </c>
      <c r="AD46" s="79">
        <f t="shared" si="6"/>
        <v>0</v>
      </c>
      <c r="AE46" s="80">
        <v>0</v>
      </c>
      <c r="AF46" s="81" t="s">
        <v>62</v>
      </c>
      <c r="AG46" s="79">
        <v>10</v>
      </c>
      <c r="AH46" s="80">
        <v>5</v>
      </c>
      <c r="AI46" s="136">
        <v>2</v>
      </c>
      <c r="AJ46" s="35">
        <f t="shared" si="7"/>
        <v>0</v>
      </c>
      <c r="AK46" s="33">
        <v>0</v>
      </c>
      <c r="AL46" s="34"/>
      <c r="AM46" s="137">
        <v>0.021231422505307854</v>
      </c>
      <c r="AN46" s="138">
        <v>0.010660980810234541</v>
      </c>
      <c r="AO46" s="139">
        <v>0.00422832980972515</v>
      </c>
    </row>
    <row r="47" spans="1:41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4</v>
      </c>
      <c r="F47" s="80">
        <v>0</v>
      </c>
      <c r="G47" s="80">
        <v>2</v>
      </c>
      <c r="H47" s="81">
        <v>0</v>
      </c>
      <c r="I47" s="79">
        <f t="shared" si="4"/>
        <v>6</v>
      </c>
      <c r="J47" s="80">
        <v>2</v>
      </c>
      <c r="K47" s="81">
        <v>0</v>
      </c>
      <c r="L47" s="79">
        <v>196</v>
      </c>
      <c r="M47" s="80">
        <v>124</v>
      </c>
      <c r="N47" s="136">
        <v>171</v>
      </c>
      <c r="O47" s="35">
        <f t="shared" si="5"/>
        <v>1</v>
      </c>
      <c r="P47" s="33">
        <v>0.3333333333333333</v>
      </c>
      <c r="Q47" s="34">
        <v>0</v>
      </c>
      <c r="R47" s="137">
        <v>0.4152542372881356</v>
      </c>
      <c r="S47" s="138">
        <v>0.26382978723404255</v>
      </c>
      <c r="T47" s="139">
        <v>0.361522198731501</v>
      </c>
      <c r="V47" s="317"/>
      <c r="W47" s="135" t="s">
        <v>42</v>
      </c>
      <c r="X47" s="79">
        <v>0</v>
      </c>
      <c r="Y47" s="80">
        <v>0</v>
      </c>
      <c r="Z47" s="80">
        <v>0</v>
      </c>
      <c r="AA47" s="80">
        <v>0</v>
      </c>
      <c r="AB47" s="80">
        <v>0</v>
      </c>
      <c r="AC47" s="81">
        <v>0</v>
      </c>
      <c r="AD47" s="79">
        <f t="shared" si="6"/>
        <v>0</v>
      </c>
      <c r="AE47" s="80">
        <v>0</v>
      </c>
      <c r="AF47" s="81" t="s">
        <v>62</v>
      </c>
      <c r="AG47" s="79">
        <v>4</v>
      </c>
      <c r="AH47" s="80">
        <v>7</v>
      </c>
      <c r="AI47" s="136">
        <v>4</v>
      </c>
      <c r="AJ47" s="35">
        <f t="shared" si="7"/>
        <v>0</v>
      </c>
      <c r="AK47" s="33">
        <v>0</v>
      </c>
      <c r="AL47" s="34"/>
      <c r="AM47" s="137">
        <v>0.00847457627118644</v>
      </c>
      <c r="AN47" s="138">
        <v>0.014893617021276596</v>
      </c>
      <c r="AO47" s="139">
        <v>0.00845665961945031</v>
      </c>
    </row>
    <row r="48" spans="1:41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4">
        <v>3</v>
      </c>
      <c r="I48" s="82">
        <f t="shared" si="4"/>
        <v>3</v>
      </c>
      <c r="J48" s="83">
        <v>7</v>
      </c>
      <c r="K48" s="84">
        <v>0</v>
      </c>
      <c r="L48" s="82">
        <v>176</v>
      </c>
      <c r="M48" s="83">
        <v>123</v>
      </c>
      <c r="N48" s="141">
        <v>180</v>
      </c>
      <c r="O48" s="49">
        <f t="shared" si="5"/>
        <v>0.5</v>
      </c>
      <c r="P48" s="47">
        <v>1.1666666666666667</v>
      </c>
      <c r="Q48" s="48">
        <v>0</v>
      </c>
      <c r="R48" s="142">
        <v>0.37367303609341823</v>
      </c>
      <c r="S48" s="138">
        <v>0.26170212765957446</v>
      </c>
      <c r="T48" s="139">
        <v>0.380549682875264</v>
      </c>
      <c r="V48" s="318"/>
      <c r="W48" s="140" t="s">
        <v>43</v>
      </c>
      <c r="X48" s="82">
        <v>0</v>
      </c>
      <c r="Y48" s="83">
        <v>0</v>
      </c>
      <c r="Z48" s="83">
        <v>0</v>
      </c>
      <c r="AA48" s="83">
        <v>0</v>
      </c>
      <c r="AB48" s="83">
        <v>0</v>
      </c>
      <c r="AC48" s="84">
        <v>0</v>
      </c>
      <c r="AD48" s="82">
        <f t="shared" si="6"/>
        <v>0</v>
      </c>
      <c r="AE48" s="83">
        <v>0</v>
      </c>
      <c r="AF48" s="84" t="s">
        <v>62</v>
      </c>
      <c r="AG48" s="82">
        <v>4</v>
      </c>
      <c r="AH48" s="83">
        <v>5</v>
      </c>
      <c r="AI48" s="141">
        <v>7</v>
      </c>
      <c r="AJ48" s="49">
        <f t="shared" si="7"/>
        <v>0</v>
      </c>
      <c r="AK48" s="47">
        <v>0</v>
      </c>
      <c r="AL48" s="48"/>
      <c r="AM48" s="142">
        <v>0.008492569002123142</v>
      </c>
      <c r="AN48" s="138">
        <v>0.010638297872340425</v>
      </c>
      <c r="AO48" s="139">
        <v>0.014799154334038</v>
      </c>
    </row>
    <row r="49" spans="1:41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2</v>
      </c>
      <c r="H49" s="88">
        <v>0</v>
      </c>
      <c r="I49" s="86">
        <f t="shared" si="4"/>
        <v>2</v>
      </c>
      <c r="J49" s="87">
        <v>6</v>
      </c>
      <c r="K49" s="88">
        <v>0</v>
      </c>
      <c r="L49" s="86">
        <v>189</v>
      </c>
      <c r="M49" s="87">
        <v>141</v>
      </c>
      <c r="N49" s="147">
        <v>174</v>
      </c>
      <c r="O49" s="92">
        <f t="shared" si="5"/>
        <v>0.3333333333333333</v>
      </c>
      <c r="P49" s="90">
        <v>1</v>
      </c>
      <c r="Q49" s="91">
        <v>0</v>
      </c>
      <c r="R49" s="148">
        <v>0.4012738853503185</v>
      </c>
      <c r="S49" s="149">
        <v>0.3</v>
      </c>
      <c r="T49" s="150">
        <v>0.367864693446089</v>
      </c>
      <c r="V49" s="316">
        <v>11</v>
      </c>
      <c r="W49" s="145" t="s">
        <v>44</v>
      </c>
      <c r="X49" s="86">
        <v>0</v>
      </c>
      <c r="Y49" s="87">
        <v>0</v>
      </c>
      <c r="Z49" s="87">
        <v>0</v>
      </c>
      <c r="AA49" s="87">
        <v>0</v>
      </c>
      <c r="AB49" s="87">
        <v>0</v>
      </c>
      <c r="AC49" s="88">
        <v>0</v>
      </c>
      <c r="AD49" s="86">
        <f t="shared" si="6"/>
        <v>0</v>
      </c>
      <c r="AE49" s="87">
        <v>0</v>
      </c>
      <c r="AF49" s="88" t="s">
        <v>62</v>
      </c>
      <c r="AG49" s="86">
        <v>11</v>
      </c>
      <c r="AH49" s="87">
        <v>5</v>
      </c>
      <c r="AI49" s="147">
        <v>3</v>
      </c>
      <c r="AJ49" s="92">
        <f t="shared" si="7"/>
        <v>0</v>
      </c>
      <c r="AK49" s="90">
        <v>0</v>
      </c>
      <c r="AL49" s="91"/>
      <c r="AM49" s="148">
        <v>0.02335456475583864</v>
      </c>
      <c r="AN49" s="149">
        <v>0.010638297872340425</v>
      </c>
      <c r="AO49" s="150">
        <v>0.00634249471458773</v>
      </c>
    </row>
    <row r="50" spans="1:41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4</v>
      </c>
      <c r="H50" s="81">
        <v>0</v>
      </c>
      <c r="I50" s="79">
        <f t="shared" si="4"/>
        <v>4</v>
      </c>
      <c r="J50" s="80">
        <v>3</v>
      </c>
      <c r="K50" s="81">
        <v>1</v>
      </c>
      <c r="L50" s="79">
        <v>183</v>
      </c>
      <c r="M50" s="80">
        <v>202</v>
      </c>
      <c r="N50" s="136">
        <v>123</v>
      </c>
      <c r="O50" s="35">
        <f t="shared" si="5"/>
        <v>0.6666666666666666</v>
      </c>
      <c r="P50" s="33">
        <v>0.5</v>
      </c>
      <c r="Q50" s="34">
        <v>0.16666666666666666</v>
      </c>
      <c r="R50" s="137">
        <v>0.3893617021276596</v>
      </c>
      <c r="S50" s="138">
        <v>0.4297872340425532</v>
      </c>
      <c r="T50" s="139">
        <v>0.260042283298097</v>
      </c>
      <c r="V50" s="317"/>
      <c r="W50" s="135" t="s">
        <v>45</v>
      </c>
      <c r="X50" s="79">
        <v>0</v>
      </c>
      <c r="Y50" s="80">
        <v>0</v>
      </c>
      <c r="Z50" s="80">
        <v>0</v>
      </c>
      <c r="AA50" s="80">
        <v>0</v>
      </c>
      <c r="AB50" s="80">
        <v>0</v>
      </c>
      <c r="AC50" s="81">
        <v>0</v>
      </c>
      <c r="AD50" s="79">
        <f t="shared" si="6"/>
        <v>0</v>
      </c>
      <c r="AE50" s="80">
        <v>0</v>
      </c>
      <c r="AF50" s="81" t="s">
        <v>62</v>
      </c>
      <c r="AG50" s="79">
        <v>5</v>
      </c>
      <c r="AH50" s="80">
        <v>6</v>
      </c>
      <c r="AI50" s="136">
        <v>4</v>
      </c>
      <c r="AJ50" s="35">
        <f t="shared" si="7"/>
        <v>0</v>
      </c>
      <c r="AK50" s="33">
        <v>0</v>
      </c>
      <c r="AL50" s="34"/>
      <c r="AM50" s="137">
        <v>0.010638297872340425</v>
      </c>
      <c r="AN50" s="138">
        <v>0.01276595744680851</v>
      </c>
      <c r="AO50" s="139">
        <v>0.00845665961945031</v>
      </c>
    </row>
    <row r="51" spans="1:41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3</v>
      </c>
      <c r="H51" s="81">
        <v>0</v>
      </c>
      <c r="I51" s="79">
        <f t="shared" si="4"/>
        <v>3</v>
      </c>
      <c r="J51" s="80">
        <v>6</v>
      </c>
      <c r="K51" s="81">
        <v>4</v>
      </c>
      <c r="L51" s="79">
        <v>199</v>
      </c>
      <c r="M51" s="80">
        <v>170</v>
      </c>
      <c r="N51" s="136">
        <v>146</v>
      </c>
      <c r="O51" s="35">
        <f t="shared" si="5"/>
        <v>0.5</v>
      </c>
      <c r="P51" s="33">
        <v>1</v>
      </c>
      <c r="Q51" s="34">
        <v>0.6666666666666666</v>
      </c>
      <c r="R51" s="137">
        <v>0.42250530785562634</v>
      </c>
      <c r="S51" s="138">
        <v>0.3617021276595745</v>
      </c>
      <c r="T51" s="139">
        <v>0.308668076109937</v>
      </c>
      <c r="V51" s="317"/>
      <c r="W51" s="135" t="s">
        <v>46</v>
      </c>
      <c r="X51" s="79">
        <v>0</v>
      </c>
      <c r="Y51" s="80">
        <v>0</v>
      </c>
      <c r="Z51" s="80">
        <v>0</v>
      </c>
      <c r="AA51" s="80">
        <v>0</v>
      </c>
      <c r="AB51" s="80">
        <v>0</v>
      </c>
      <c r="AC51" s="81">
        <v>0</v>
      </c>
      <c r="AD51" s="79">
        <f t="shared" si="6"/>
        <v>0</v>
      </c>
      <c r="AE51" s="80">
        <v>0</v>
      </c>
      <c r="AF51" s="81" t="s">
        <v>62</v>
      </c>
      <c r="AG51" s="79">
        <v>4</v>
      </c>
      <c r="AH51" s="80">
        <v>8</v>
      </c>
      <c r="AI51" s="136">
        <v>5</v>
      </c>
      <c r="AJ51" s="35">
        <f t="shared" si="7"/>
        <v>0</v>
      </c>
      <c r="AK51" s="33">
        <v>0</v>
      </c>
      <c r="AL51" s="34"/>
      <c r="AM51" s="137">
        <v>0.008492569002123142</v>
      </c>
      <c r="AN51" s="138">
        <v>0.01702127659574468</v>
      </c>
      <c r="AO51" s="139">
        <v>0.0105708245243129</v>
      </c>
    </row>
    <row r="52" spans="1:41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0</v>
      </c>
      <c r="G52" s="83">
        <v>8</v>
      </c>
      <c r="H52" s="84">
        <v>2</v>
      </c>
      <c r="I52" s="82">
        <f t="shared" si="4"/>
        <v>10</v>
      </c>
      <c r="J52" s="83">
        <v>6</v>
      </c>
      <c r="K52" s="84">
        <v>5</v>
      </c>
      <c r="L52" s="82">
        <v>178</v>
      </c>
      <c r="M52" s="83">
        <v>193</v>
      </c>
      <c r="N52" s="141">
        <v>138</v>
      </c>
      <c r="O52" s="49">
        <f t="shared" si="5"/>
        <v>1.6666666666666667</v>
      </c>
      <c r="P52" s="47">
        <v>1</v>
      </c>
      <c r="Q52" s="48">
        <v>0.8333333333333334</v>
      </c>
      <c r="R52" s="142">
        <v>0.37791932059447986</v>
      </c>
      <c r="S52" s="143">
        <v>0.4106382978723404</v>
      </c>
      <c r="T52" s="144">
        <v>0.291754756871036</v>
      </c>
      <c r="V52" s="318"/>
      <c r="W52" s="140" t="s">
        <v>47</v>
      </c>
      <c r="X52" s="82">
        <v>0</v>
      </c>
      <c r="Y52" s="83">
        <v>0</v>
      </c>
      <c r="Z52" s="83">
        <v>0</v>
      </c>
      <c r="AA52" s="83">
        <v>0</v>
      </c>
      <c r="AB52" s="83">
        <v>0</v>
      </c>
      <c r="AC52" s="84">
        <v>0</v>
      </c>
      <c r="AD52" s="82">
        <f t="shared" si="6"/>
        <v>0</v>
      </c>
      <c r="AE52" s="83">
        <v>0</v>
      </c>
      <c r="AF52" s="84" t="s">
        <v>62</v>
      </c>
      <c r="AG52" s="82">
        <v>6</v>
      </c>
      <c r="AH52" s="83">
        <v>11</v>
      </c>
      <c r="AI52" s="141">
        <v>2</v>
      </c>
      <c r="AJ52" s="49">
        <f t="shared" si="7"/>
        <v>0</v>
      </c>
      <c r="AK52" s="47">
        <v>0</v>
      </c>
      <c r="AL52" s="48"/>
      <c r="AM52" s="142">
        <v>0.012738853503184714</v>
      </c>
      <c r="AN52" s="143">
        <v>0.023404255319148935</v>
      </c>
      <c r="AO52" s="144">
        <v>0.00422832980972515</v>
      </c>
    </row>
    <row r="53" spans="1:41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5</v>
      </c>
      <c r="F53" s="87">
        <v>0</v>
      </c>
      <c r="G53" s="87">
        <v>3</v>
      </c>
      <c r="H53" s="88">
        <v>0</v>
      </c>
      <c r="I53" s="86">
        <f t="shared" si="4"/>
        <v>8</v>
      </c>
      <c r="J53" s="87">
        <v>0</v>
      </c>
      <c r="K53" s="88">
        <v>4</v>
      </c>
      <c r="L53" s="86">
        <v>214</v>
      </c>
      <c r="M53" s="87">
        <v>183</v>
      </c>
      <c r="N53" s="147">
        <v>188</v>
      </c>
      <c r="O53" s="92">
        <f t="shared" si="5"/>
        <v>1.3333333333333333</v>
      </c>
      <c r="P53" s="90">
        <v>0</v>
      </c>
      <c r="Q53" s="91">
        <v>0.6666666666666666</v>
      </c>
      <c r="R53" s="148">
        <v>0.4543524416135881</v>
      </c>
      <c r="S53" s="138">
        <v>0.3893617021276596</v>
      </c>
      <c r="T53" s="139">
        <v>0.397463002114165</v>
      </c>
      <c r="V53" s="316">
        <v>12</v>
      </c>
      <c r="W53" s="145" t="s">
        <v>48</v>
      </c>
      <c r="X53" s="86">
        <v>0</v>
      </c>
      <c r="Y53" s="87">
        <v>0</v>
      </c>
      <c r="Z53" s="87">
        <v>0</v>
      </c>
      <c r="AA53" s="87">
        <v>0</v>
      </c>
      <c r="AB53" s="87">
        <v>0</v>
      </c>
      <c r="AC53" s="88">
        <v>0</v>
      </c>
      <c r="AD53" s="86">
        <f t="shared" si="6"/>
        <v>0</v>
      </c>
      <c r="AE53" s="87">
        <v>0</v>
      </c>
      <c r="AF53" s="88" t="s">
        <v>62</v>
      </c>
      <c r="AG53" s="86">
        <v>3</v>
      </c>
      <c r="AH53" s="87">
        <v>4</v>
      </c>
      <c r="AI53" s="147">
        <v>12</v>
      </c>
      <c r="AJ53" s="92">
        <f t="shared" si="7"/>
        <v>0</v>
      </c>
      <c r="AK53" s="90">
        <v>0</v>
      </c>
      <c r="AL53" s="91"/>
      <c r="AM53" s="148">
        <v>0.006369426751592357</v>
      </c>
      <c r="AN53" s="138">
        <v>0.00851063829787234</v>
      </c>
      <c r="AO53" s="139">
        <v>0.0253699788583509</v>
      </c>
    </row>
    <row r="54" spans="1:41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3</v>
      </c>
      <c r="F54" s="80">
        <v>1</v>
      </c>
      <c r="G54" s="80">
        <v>3</v>
      </c>
      <c r="H54" s="81">
        <v>0</v>
      </c>
      <c r="I54" s="79">
        <f t="shared" si="4"/>
        <v>7</v>
      </c>
      <c r="J54" s="80">
        <v>1</v>
      </c>
      <c r="K54" s="81">
        <v>2</v>
      </c>
      <c r="L54" s="79">
        <v>179</v>
      </c>
      <c r="M54" s="80">
        <v>213</v>
      </c>
      <c r="N54" s="136">
        <v>175</v>
      </c>
      <c r="O54" s="35">
        <f t="shared" si="5"/>
        <v>1.1666666666666667</v>
      </c>
      <c r="P54" s="33">
        <v>0.16666666666666666</v>
      </c>
      <c r="Q54" s="34">
        <v>0.3333333333333333</v>
      </c>
      <c r="R54" s="137">
        <v>0.38004246284501064</v>
      </c>
      <c r="S54" s="138">
        <v>0.4541577825159915</v>
      </c>
      <c r="T54" s="139">
        <v>0.369978858350951</v>
      </c>
      <c r="V54" s="317"/>
      <c r="W54" s="135" t="s">
        <v>49</v>
      </c>
      <c r="X54" s="79">
        <v>0</v>
      </c>
      <c r="Y54" s="80">
        <v>0</v>
      </c>
      <c r="Z54" s="80">
        <v>0</v>
      </c>
      <c r="AA54" s="80">
        <v>0</v>
      </c>
      <c r="AB54" s="80">
        <v>0</v>
      </c>
      <c r="AC54" s="81">
        <v>0</v>
      </c>
      <c r="AD54" s="79">
        <f t="shared" si="6"/>
        <v>0</v>
      </c>
      <c r="AE54" s="80">
        <v>0</v>
      </c>
      <c r="AF54" s="81" t="s">
        <v>62</v>
      </c>
      <c r="AG54" s="79">
        <v>5</v>
      </c>
      <c r="AH54" s="80">
        <v>8</v>
      </c>
      <c r="AI54" s="136">
        <v>1</v>
      </c>
      <c r="AJ54" s="35">
        <f t="shared" si="7"/>
        <v>0</v>
      </c>
      <c r="AK54" s="33">
        <v>0</v>
      </c>
      <c r="AL54" s="34"/>
      <c r="AM54" s="137">
        <v>0.010615711252653927</v>
      </c>
      <c r="AN54" s="138">
        <v>0.017057569296375266</v>
      </c>
      <c r="AO54" s="139">
        <v>0.00211416490486257</v>
      </c>
    </row>
    <row r="55" spans="1:41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3</v>
      </c>
      <c r="F55" s="80">
        <v>0</v>
      </c>
      <c r="G55" s="80">
        <v>5</v>
      </c>
      <c r="H55" s="81">
        <v>0</v>
      </c>
      <c r="I55" s="79">
        <f t="shared" si="4"/>
        <v>8</v>
      </c>
      <c r="J55" s="80">
        <v>1</v>
      </c>
      <c r="K55" s="81">
        <v>6</v>
      </c>
      <c r="L55" s="79">
        <v>122</v>
      </c>
      <c r="M55" s="80">
        <v>179</v>
      </c>
      <c r="N55" s="136">
        <v>191</v>
      </c>
      <c r="O55" s="35">
        <f t="shared" si="5"/>
        <v>1.3333333333333333</v>
      </c>
      <c r="P55" s="33">
        <v>0.16666666666666666</v>
      </c>
      <c r="Q55" s="34">
        <v>1</v>
      </c>
      <c r="R55" s="137">
        <v>0.2584745762711864</v>
      </c>
      <c r="S55" s="138">
        <v>0.38085106382978723</v>
      </c>
      <c r="T55" s="139">
        <v>0.403805496828753</v>
      </c>
      <c r="V55" s="317"/>
      <c r="W55" s="135" t="s">
        <v>50</v>
      </c>
      <c r="X55" s="79">
        <v>0</v>
      </c>
      <c r="Y55" s="80">
        <v>0</v>
      </c>
      <c r="Z55" s="80">
        <v>0</v>
      </c>
      <c r="AA55" s="80">
        <v>0</v>
      </c>
      <c r="AB55" s="80">
        <v>0</v>
      </c>
      <c r="AC55" s="81">
        <v>0</v>
      </c>
      <c r="AD55" s="79">
        <f t="shared" si="6"/>
        <v>0</v>
      </c>
      <c r="AE55" s="80">
        <v>0</v>
      </c>
      <c r="AF55" s="81" t="s">
        <v>62</v>
      </c>
      <c r="AG55" s="79">
        <v>9</v>
      </c>
      <c r="AH55" s="80">
        <v>5</v>
      </c>
      <c r="AI55" s="136">
        <v>2</v>
      </c>
      <c r="AJ55" s="35">
        <f t="shared" si="7"/>
        <v>0</v>
      </c>
      <c r="AK55" s="33">
        <v>0</v>
      </c>
      <c r="AL55" s="34"/>
      <c r="AM55" s="137">
        <v>0.019067796610169493</v>
      </c>
      <c r="AN55" s="138">
        <v>0.010638297872340425</v>
      </c>
      <c r="AO55" s="139">
        <v>0.00422832980972515</v>
      </c>
    </row>
    <row r="56" spans="1:41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1</v>
      </c>
      <c r="F56" s="80">
        <v>0</v>
      </c>
      <c r="G56" s="80">
        <v>4</v>
      </c>
      <c r="H56" s="81">
        <v>0</v>
      </c>
      <c r="I56" s="79">
        <f t="shared" si="4"/>
        <v>5</v>
      </c>
      <c r="J56" s="80">
        <v>1</v>
      </c>
      <c r="K56" s="81">
        <v>0</v>
      </c>
      <c r="L56" s="79">
        <v>114</v>
      </c>
      <c r="M56" s="80">
        <v>172</v>
      </c>
      <c r="N56" s="136">
        <v>118</v>
      </c>
      <c r="O56" s="35">
        <f t="shared" si="5"/>
        <v>0.8333333333333334</v>
      </c>
      <c r="P56" s="33">
        <v>0.16666666666666666</v>
      </c>
      <c r="Q56" s="34">
        <v>0</v>
      </c>
      <c r="R56" s="137">
        <v>0.24307036247334754</v>
      </c>
      <c r="S56" s="138">
        <v>0.36673773987206826</v>
      </c>
      <c r="T56" s="139">
        <v>0.249471458773784</v>
      </c>
      <c r="V56" s="317"/>
      <c r="W56" s="135" t="s">
        <v>51</v>
      </c>
      <c r="X56" s="79">
        <v>0</v>
      </c>
      <c r="Y56" s="80">
        <v>0</v>
      </c>
      <c r="Z56" s="80">
        <v>0</v>
      </c>
      <c r="AA56" s="80">
        <v>0</v>
      </c>
      <c r="AB56" s="80">
        <v>0</v>
      </c>
      <c r="AC56" s="81">
        <v>0</v>
      </c>
      <c r="AD56" s="79">
        <f t="shared" si="6"/>
        <v>0</v>
      </c>
      <c r="AE56" s="80">
        <v>0</v>
      </c>
      <c r="AF56" s="81" t="s">
        <v>62</v>
      </c>
      <c r="AG56" s="79">
        <v>9</v>
      </c>
      <c r="AH56" s="80">
        <v>6</v>
      </c>
      <c r="AI56" s="136">
        <v>4</v>
      </c>
      <c r="AJ56" s="35">
        <f t="shared" si="7"/>
        <v>0</v>
      </c>
      <c r="AK56" s="33">
        <v>0</v>
      </c>
      <c r="AL56" s="34"/>
      <c r="AM56" s="137">
        <v>0.019189765458422176</v>
      </c>
      <c r="AN56" s="138">
        <v>0.01279317697228145</v>
      </c>
      <c r="AO56" s="139">
        <v>0.00845665961945031</v>
      </c>
    </row>
    <row r="57" spans="1:41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7"/>
      <c r="I57" s="255"/>
      <c r="J57" s="226">
        <v>0</v>
      </c>
      <c r="K57" s="251"/>
      <c r="L57" s="255"/>
      <c r="M57" s="80">
        <v>76</v>
      </c>
      <c r="N57" s="263"/>
      <c r="O57" s="260"/>
      <c r="P57" s="226">
        <v>0</v>
      </c>
      <c r="Q57" s="251"/>
      <c r="R57" s="261"/>
      <c r="S57" s="138">
        <v>0.16170212765957448</v>
      </c>
      <c r="T57" s="251"/>
      <c r="V57" s="319"/>
      <c r="W57" s="222">
        <v>53</v>
      </c>
      <c r="X57" s="255"/>
      <c r="Y57" s="256"/>
      <c r="Z57" s="256"/>
      <c r="AA57" s="256"/>
      <c r="AB57" s="256"/>
      <c r="AC57" s="257"/>
      <c r="AD57" s="255"/>
      <c r="AE57" s="226">
        <v>0</v>
      </c>
      <c r="AF57" s="251"/>
      <c r="AG57" s="255"/>
      <c r="AH57" s="262">
        <v>3</v>
      </c>
      <c r="AI57" s="263"/>
      <c r="AJ57" s="260"/>
      <c r="AK57" s="226">
        <v>0</v>
      </c>
      <c r="AL57" s="251"/>
      <c r="AM57" s="261"/>
      <c r="AN57" s="138">
        <v>0.006382978723404255</v>
      </c>
      <c r="AO57" s="251"/>
    </row>
    <row r="58" spans="1:41" s="151" customFormat="1" ht="15.75" customHeight="1">
      <c r="A58" s="323" t="s">
        <v>61</v>
      </c>
      <c r="B58" s="326"/>
      <c r="C58" s="93">
        <f aca="true" t="shared" si="8" ref="C58:H58">SUM(C5:C57)</f>
        <v>0</v>
      </c>
      <c r="D58" s="94">
        <f t="shared" si="8"/>
        <v>4</v>
      </c>
      <c r="E58" s="94">
        <f t="shared" si="8"/>
        <v>75</v>
      </c>
      <c r="F58" s="94">
        <f t="shared" si="8"/>
        <v>8</v>
      </c>
      <c r="G58" s="94">
        <f t="shared" si="8"/>
        <v>47</v>
      </c>
      <c r="H58" s="95">
        <f t="shared" si="8"/>
        <v>8</v>
      </c>
      <c r="I58" s="93">
        <f>SUM(C58:H58)</f>
        <v>142</v>
      </c>
      <c r="J58" s="94">
        <v>85</v>
      </c>
      <c r="K58" s="95">
        <v>64</v>
      </c>
      <c r="L58" s="93">
        <f>SUM(L5:L57)</f>
        <v>6691</v>
      </c>
      <c r="M58" s="94">
        <v>5776</v>
      </c>
      <c r="N58" s="152">
        <v>5691</v>
      </c>
      <c r="O58" s="102">
        <f t="shared" si="5"/>
        <v>23.666666666666668</v>
      </c>
      <c r="P58" s="100">
        <v>14.1666666666667</v>
      </c>
      <c r="Q58" s="101">
        <v>10.666666666666666</v>
      </c>
      <c r="R58" s="102">
        <f>SUM(R5:R57)</f>
        <v>14.21824130773872</v>
      </c>
      <c r="S58" s="100">
        <v>12.250364266631724</v>
      </c>
      <c r="T58" s="153">
        <v>12.0828025477707</v>
      </c>
      <c r="V58" s="320" t="s">
        <v>61</v>
      </c>
      <c r="W58" s="321"/>
      <c r="X58" s="93">
        <f aca="true" t="shared" si="9" ref="X58:AC58">SUM(X5:X57)</f>
        <v>0</v>
      </c>
      <c r="Y58" s="94">
        <f t="shared" si="9"/>
        <v>0</v>
      </c>
      <c r="Z58" s="94">
        <f t="shared" si="9"/>
        <v>0</v>
      </c>
      <c r="AA58" s="94">
        <f t="shared" si="9"/>
        <v>0</v>
      </c>
      <c r="AB58" s="94">
        <f t="shared" si="9"/>
        <v>0</v>
      </c>
      <c r="AC58" s="95">
        <f t="shared" si="9"/>
        <v>0</v>
      </c>
      <c r="AD58" s="93">
        <f t="shared" si="6"/>
        <v>0</v>
      </c>
      <c r="AE58" s="94">
        <v>4</v>
      </c>
      <c r="AF58" s="95"/>
      <c r="AG58" s="93">
        <f>SUM(AG5:AG57)</f>
        <v>316</v>
      </c>
      <c r="AH58" s="94">
        <v>248</v>
      </c>
      <c r="AI58" s="152">
        <v>201</v>
      </c>
      <c r="AJ58" s="102">
        <f t="shared" si="7"/>
        <v>0</v>
      </c>
      <c r="AK58" s="100">
        <v>0.6666666666666666</v>
      </c>
      <c r="AL58" s="101"/>
      <c r="AM58" s="102">
        <f>SUM(AM5:AM57)</f>
        <v>0.6715828293278714</v>
      </c>
      <c r="AN58" s="100">
        <v>0.5257971586516641</v>
      </c>
      <c r="AO58" s="153">
        <v>0.426751592356688</v>
      </c>
    </row>
    <row r="59" spans="20:41" ht="13.5" customHeight="1">
      <c r="T59" s="156"/>
      <c r="W59" s="284" t="s">
        <v>118</v>
      </c>
      <c r="AO59" s="156"/>
    </row>
    <row r="60" ht="12">
      <c r="W60" s="284" t="s">
        <v>116</v>
      </c>
    </row>
  </sheetData>
  <mergeCells count="40">
    <mergeCell ref="V58:W58"/>
    <mergeCell ref="A18:A22"/>
    <mergeCell ref="A23:A26"/>
    <mergeCell ref="A40:A44"/>
    <mergeCell ref="A45:A48"/>
    <mergeCell ref="A53:A57"/>
    <mergeCell ref="V18:V22"/>
    <mergeCell ref="V23:V26"/>
    <mergeCell ref="V40:V44"/>
    <mergeCell ref="V45:V48"/>
    <mergeCell ref="V49:V52"/>
    <mergeCell ref="V53:V57"/>
    <mergeCell ref="V27:V30"/>
    <mergeCell ref="V31:V35"/>
    <mergeCell ref="V36:V39"/>
    <mergeCell ref="V5:V9"/>
    <mergeCell ref="V10:V13"/>
    <mergeCell ref="V14:V17"/>
    <mergeCell ref="X2:AI2"/>
    <mergeCell ref="AJ2:AO2"/>
    <mergeCell ref="X3:AC3"/>
    <mergeCell ref="AD3:AF3"/>
    <mergeCell ref="AG3:AI3"/>
    <mergeCell ref="AJ3:AL3"/>
    <mergeCell ref="AM3:AO3"/>
    <mergeCell ref="C2:N2"/>
    <mergeCell ref="O2:T2"/>
    <mergeCell ref="C3:H3"/>
    <mergeCell ref="I3:K3"/>
    <mergeCell ref="L3:N3"/>
    <mergeCell ref="O3:Q3"/>
    <mergeCell ref="R3:T3"/>
    <mergeCell ref="A5:A9"/>
    <mergeCell ref="A10:A13"/>
    <mergeCell ref="A14:A17"/>
    <mergeCell ref="A27:A30"/>
    <mergeCell ref="A31:A35"/>
    <mergeCell ref="A36:A39"/>
    <mergeCell ref="A58:B58"/>
    <mergeCell ref="A49:A5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T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4.375" style="1" customWidth="1"/>
    <col min="9" max="11" width="5.125" style="1" customWidth="1"/>
    <col min="12" max="20" width="6.125" style="1" customWidth="1"/>
    <col min="21" max="16384" width="9.00390625" style="1" customWidth="1"/>
  </cols>
  <sheetData>
    <row r="1" s="5" customFormat="1" ht="24.75" customHeight="1">
      <c r="A1" s="107" t="s">
        <v>85</v>
      </c>
    </row>
    <row r="2" spans="1:20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325" t="s">
        <v>81</v>
      </c>
      <c r="P2" s="294"/>
      <c r="Q2" s="294"/>
      <c r="R2" s="294"/>
      <c r="S2" s="294"/>
      <c r="T2" s="295"/>
    </row>
    <row r="3" spans="1:20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327"/>
      <c r="I3" s="300" t="s">
        <v>53</v>
      </c>
      <c r="J3" s="301"/>
      <c r="K3" s="301"/>
      <c r="L3" s="304" t="s">
        <v>60</v>
      </c>
      <c r="M3" s="305"/>
      <c r="N3" s="306"/>
      <c r="O3" s="302" t="s">
        <v>58</v>
      </c>
      <c r="P3" s="303"/>
      <c r="Q3" s="303"/>
      <c r="R3" s="307" t="s">
        <v>59</v>
      </c>
      <c r="S3" s="308"/>
      <c r="T3" s="309"/>
    </row>
    <row r="4" spans="1:20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13">
        <v>2005</v>
      </c>
      <c r="P4" s="114">
        <v>2004</v>
      </c>
      <c r="Q4" s="115">
        <v>2003</v>
      </c>
      <c r="R4" s="113">
        <v>2005</v>
      </c>
      <c r="S4" s="114">
        <v>2004</v>
      </c>
      <c r="T4" s="129">
        <v>2003</v>
      </c>
    </row>
    <row r="5" spans="1:20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  <c r="I5" s="12">
        <f aca="true" t="shared" si="0" ref="I5:I36">SUM(C5:H5)</f>
        <v>0</v>
      </c>
      <c r="J5" s="13">
        <v>0</v>
      </c>
      <c r="K5" s="14">
        <v>0</v>
      </c>
      <c r="L5" s="75">
        <v>1</v>
      </c>
      <c r="M5" s="76">
        <v>0</v>
      </c>
      <c r="N5" s="131">
        <v>0</v>
      </c>
      <c r="O5" s="21">
        <f aca="true" t="shared" si="1" ref="O5:O36">I5/6</f>
        <v>0</v>
      </c>
      <c r="P5" s="19">
        <v>0</v>
      </c>
      <c r="Q5" s="20">
        <v>0</v>
      </c>
      <c r="R5" s="132">
        <v>0.0021008403361344537</v>
      </c>
      <c r="S5" s="133">
        <v>0</v>
      </c>
      <c r="T5" s="134">
        <v>0</v>
      </c>
    </row>
    <row r="6" spans="1:20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6">
        <f t="shared" si="0"/>
        <v>0</v>
      </c>
      <c r="J6" s="27">
        <v>0</v>
      </c>
      <c r="K6" s="28">
        <v>1</v>
      </c>
      <c r="L6" s="79">
        <v>0</v>
      </c>
      <c r="M6" s="80">
        <v>2</v>
      </c>
      <c r="N6" s="136">
        <v>5</v>
      </c>
      <c r="O6" s="35">
        <f t="shared" si="1"/>
        <v>0</v>
      </c>
      <c r="P6" s="33">
        <v>0</v>
      </c>
      <c r="Q6" s="34">
        <v>0.16666666666666666</v>
      </c>
      <c r="R6" s="137">
        <v>0</v>
      </c>
      <c r="S6" s="138">
        <v>0.004210526315789474</v>
      </c>
      <c r="T6" s="139">
        <v>0.0106837606837606</v>
      </c>
    </row>
    <row r="7" spans="1:20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8">
        <v>0</v>
      </c>
      <c r="I7" s="26">
        <f t="shared" si="0"/>
        <v>0</v>
      </c>
      <c r="J7" s="27">
        <v>0</v>
      </c>
      <c r="K7" s="28">
        <v>0</v>
      </c>
      <c r="L7" s="79">
        <v>0</v>
      </c>
      <c r="M7" s="80">
        <v>0</v>
      </c>
      <c r="N7" s="136">
        <v>5</v>
      </c>
      <c r="O7" s="35">
        <f t="shared" si="1"/>
        <v>0</v>
      </c>
      <c r="P7" s="33">
        <v>0</v>
      </c>
      <c r="Q7" s="34">
        <v>0</v>
      </c>
      <c r="R7" s="137">
        <v>0</v>
      </c>
      <c r="S7" s="138">
        <v>0</v>
      </c>
      <c r="T7" s="139">
        <v>0.0106157112526539</v>
      </c>
    </row>
    <row r="8" spans="1:20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8">
        <v>0</v>
      </c>
      <c r="I8" s="26">
        <f t="shared" si="0"/>
        <v>0</v>
      </c>
      <c r="J8" s="27">
        <v>0</v>
      </c>
      <c r="K8" s="28">
        <v>1</v>
      </c>
      <c r="L8" s="79">
        <v>0</v>
      </c>
      <c r="M8" s="80">
        <v>0</v>
      </c>
      <c r="N8" s="136">
        <v>17</v>
      </c>
      <c r="O8" s="35">
        <f t="shared" si="1"/>
        <v>0</v>
      </c>
      <c r="P8" s="33">
        <v>0</v>
      </c>
      <c r="Q8" s="34">
        <v>0.16666666666666666</v>
      </c>
      <c r="R8" s="137">
        <v>0</v>
      </c>
      <c r="S8" s="138">
        <v>0</v>
      </c>
      <c r="T8" s="139">
        <v>0.0360169491525423</v>
      </c>
    </row>
    <row r="9" spans="1:20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0">
        <f t="shared" si="0"/>
        <v>0</v>
      </c>
      <c r="J9" s="41">
        <v>0</v>
      </c>
      <c r="K9" s="42">
        <v>0</v>
      </c>
      <c r="L9" s="82">
        <v>0</v>
      </c>
      <c r="M9" s="83">
        <v>4</v>
      </c>
      <c r="N9" s="141">
        <v>5</v>
      </c>
      <c r="O9" s="49">
        <f t="shared" si="1"/>
        <v>0</v>
      </c>
      <c r="P9" s="47">
        <v>0</v>
      </c>
      <c r="Q9" s="48">
        <v>0</v>
      </c>
      <c r="R9" s="142">
        <v>0</v>
      </c>
      <c r="S9" s="143">
        <v>0.008421052631578947</v>
      </c>
      <c r="T9" s="144">
        <v>0.010593220338983</v>
      </c>
    </row>
    <row r="10" spans="1:20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54">
        <v>0</v>
      </c>
      <c r="I10" s="29">
        <f t="shared" si="0"/>
        <v>0</v>
      </c>
      <c r="J10" s="30">
        <v>0</v>
      </c>
      <c r="K10" s="54">
        <v>0</v>
      </c>
      <c r="L10" s="29">
        <v>0</v>
      </c>
      <c r="M10" s="30">
        <v>4</v>
      </c>
      <c r="N10" s="31">
        <v>19</v>
      </c>
      <c r="O10" s="57">
        <f t="shared" si="1"/>
        <v>0</v>
      </c>
      <c r="P10" s="55">
        <v>0</v>
      </c>
      <c r="Q10" s="56">
        <v>0</v>
      </c>
      <c r="R10" s="36">
        <v>0</v>
      </c>
      <c r="S10" s="58">
        <v>0.008385744234800839</v>
      </c>
      <c r="T10" s="59">
        <v>0.0403397027600849</v>
      </c>
    </row>
    <row r="11" spans="1:20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54">
        <v>0</v>
      </c>
      <c r="I11" s="29">
        <f t="shared" si="0"/>
        <v>0</v>
      </c>
      <c r="J11" s="30">
        <v>0</v>
      </c>
      <c r="K11" s="54">
        <v>0</v>
      </c>
      <c r="L11" s="29">
        <v>0</v>
      </c>
      <c r="M11" s="30">
        <v>1</v>
      </c>
      <c r="N11" s="31">
        <v>7</v>
      </c>
      <c r="O11" s="57">
        <f t="shared" si="1"/>
        <v>0</v>
      </c>
      <c r="P11" s="55">
        <v>0</v>
      </c>
      <c r="Q11" s="56">
        <v>0</v>
      </c>
      <c r="R11" s="36">
        <v>0</v>
      </c>
      <c r="S11" s="37">
        <v>0.0020964360587002098</v>
      </c>
      <c r="T11" s="38">
        <v>0.0148305084745762</v>
      </c>
    </row>
    <row r="12" spans="1:20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54">
        <v>0</v>
      </c>
      <c r="I12" s="29">
        <f t="shared" si="0"/>
        <v>0</v>
      </c>
      <c r="J12" s="30">
        <v>0</v>
      </c>
      <c r="K12" s="54">
        <v>1</v>
      </c>
      <c r="L12" s="29">
        <v>0</v>
      </c>
      <c r="M12" s="30">
        <v>1</v>
      </c>
      <c r="N12" s="31">
        <v>12</v>
      </c>
      <c r="O12" s="57">
        <f t="shared" si="1"/>
        <v>0</v>
      </c>
      <c r="P12" s="55">
        <v>0</v>
      </c>
      <c r="Q12" s="56">
        <v>0.16666666666666666</v>
      </c>
      <c r="R12" s="36">
        <v>0</v>
      </c>
      <c r="S12" s="37">
        <v>0.0020964360587002098</v>
      </c>
      <c r="T12" s="38">
        <v>0.0254237288135593</v>
      </c>
    </row>
    <row r="13" spans="1:20" s="146" customFormat="1" ht="13.5" customHeight="1">
      <c r="A13" s="318"/>
      <c r="B13" s="140" t="s">
        <v>8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62">
        <v>0</v>
      </c>
      <c r="I13" s="43">
        <f t="shared" si="0"/>
        <v>0</v>
      </c>
      <c r="J13" s="44">
        <v>0</v>
      </c>
      <c r="K13" s="62">
        <v>0</v>
      </c>
      <c r="L13" s="43">
        <v>0</v>
      </c>
      <c r="M13" s="44">
        <v>2</v>
      </c>
      <c r="N13" s="45">
        <v>8</v>
      </c>
      <c r="O13" s="65">
        <f t="shared" si="1"/>
        <v>0</v>
      </c>
      <c r="P13" s="63">
        <v>0</v>
      </c>
      <c r="Q13" s="64">
        <v>0</v>
      </c>
      <c r="R13" s="50">
        <v>0</v>
      </c>
      <c r="S13" s="51">
        <v>0.0041928721174004195</v>
      </c>
      <c r="T13" s="52">
        <v>0.0169851380042462</v>
      </c>
    </row>
    <row r="14" spans="1:20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  <c r="I14" s="67">
        <f t="shared" si="0"/>
        <v>0</v>
      </c>
      <c r="J14" s="68">
        <v>0</v>
      </c>
      <c r="K14" s="69">
        <v>0</v>
      </c>
      <c r="L14" s="67">
        <v>0</v>
      </c>
      <c r="M14" s="68">
        <v>2</v>
      </c>
      <c r="N14" s="70">
        <v>7</v>
      </c>
      <c r="O14" s="73">
        <f t="shared" si="1"/>
        <v>0</v>
      </c>
      <c r="P14" s="71">
        <v>0</v>
      </c>
      <c r="Q14" s="72">
        <v>0</v>
      </c>
      <c r="R14" s="74">
        <v>0</v>
      </c>
      <c r="S14" s="37">
        <v>0.0041928721174004195</v>
      </c>
      <c r="T14" s="38">
        <v>0.0148305084745762</v>
      </c>
    </row>
    <row r="15" spans="1:20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54">
        <v>0</v>
      </c>
      <c r="I15" s="29">
        <f t="shared" si="0"/>
        <v>0</v>
      </c>
      <c r="J15" s="30">
        <v>0</v>
      </c>
      <c r="K15" s="54">
        <v>0</v>
      </c>
      <c r="L15" s="29">
        <v>0</v>
      </c>
      <c r="M15" s="30">
        <v>4</v>
      </c>
      <c r="N15" s="31">
        <v>15</v>
      </c>
      <c r="O15" s="57">
        <f t="shared" si="1"/>
        <v>0</v>
      </c>
      <c r="P15" s="55">
        <v>0</v>
      </c>
      <c r="Q15" s="56">
        <v>0</v>
      </c>
      <c r="R15" s="36">
        <v>0</v>
      </c>
      <c r="S15" s="37">
        <v>0.008385744234800839</v>
      </c>
      <c r="T15" s="38">
        <v>0.0318471337579617</v>
      </c>
    </row>
    <row r="16" spans="1:20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54">
        <v>0</v>
      </c>
      <c r="I16" s="29">
        <f t="shared" si="0"/>
        <v>0</v>
      </c>
      <c r="J16" s="30">
        <v>0</v>
      </c>
      <c r="K16" s="54">
        <v>0</v>
      </c>
      <c r="L16" s="29">
        <v>0</v>
      </c>
      <c r="M16" s="30">
        <v>3</v>
      </c>
      <c r="N16" s="31">
        <v>10</v>
      </c>
      <c r="O16" s="57">
        <f t="shared" si="1"/>
        <v>0</v>
      </c>
      <c r="P16" s="55">
        <v>0</v>
      </c>
      <c r="Q16" s="56">
        <v>0</v>
      </c>
      <c r="R16" s="36">
        <v>0</v>
      </c>
      <c r="S16" s="37">
        <v>0.006289308176100629</v>
      </c>
      <c r="T16" s="38">
        <v>0.0212314225053078</v>
      </c>
    </row>
    <row r="17" spans="1:20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54">
        <v>0</v>
      </c>
      <c r="I17" s="29">
        <f t="shared" si="0"/>
        <v>0</v>
      </c>
      <c r="J17" s="30">
        <v>0</v>
      </c>
      <c r="K17" s="54">
        <v>0</v>
      </c>
      <c r="L17" s="29">
        <v>0</v>
      </c>
      <c r="M17" s="30">
        <v>2</v>
      </c>
      <c r="N17" s="31">
        <v>14</v>
      </c>
      <c r="O17" s="57">
        <f t="shared" si="1"/>
        <v>0</v>
      </c>
      <c r="P17" s="55">
        <v>0</v>
      </c>
      <c r="Q17" s="56">
        <v>0</v>
      </c>
      <c r="R17" s="36">
        <v>0</v>
      </c>
      <c r="S17" s="37">
        <v>0.0041928721174004195</v>
      </c>
      <c r="T17" s="38">
        <v>0.029723991507431</v>
      </c>
    </row>
    <row r="18" spans="1:20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0</v>
      </c>
      <c r="F18" s="87">
        <v>0</v>
      </c>
      <c r="G18" s="87">
        <v>0</v>
      </c>
      <c r="H18" s="88">
        <v>0</v>
      </c>
      <c r="I18" s="86">
        <f t="shared" si="0"/>
        <v>0</v>
      </c>
      <c r="J18" s="87">
        <v>0</v>
      </c>
      <c r="K18" s="88">
        <v>0</v>
      </c>
      <c r="L18" s="86">
        <v>0</v>
      </c>
      <c r="M18" s="87">
        <v>0</v>
      </c>
      <c r="N18" s="147">
        <v>17</v>
      </c>
      <c r="O18" s="92">
        <f t="shared" si="1"/>
        <v>0</v>
      </c>
      <c r="P18" s="90">
        <v>0</v>
      </c>
      <c r="Q18" s="91">
        <v>0</v>
      </c>
      <c r="R18" s="148">
        <v>0</v>
      </c>
      <c r="S18" s="149">
        <v>0</v>
      </c>
      <c r="T18" s="150">
        <v>0.0360169491525423</v>
      </c>
    </row>
    <row r="19" spans="1:20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1">
        <v>0</v>
      </c>
      <c r="I19" s="79">
        <f t="shared" si="0"/>
        <v>0</v>
      </c>
      <c r="J19" s="80">
        <v>0</v>
      </c>
      <c r="K19" s="81">
        <v>0</v>
      </c>
      <c r="L19" s="79">
        <v>1</v>
      </c>
      <c r="M19" s="80">
        <v>0</v>
      </c>
      <c r="N19" s="136">
        <v>14</v>
      </c>
      <c r="O19" s="35">
        <f t="shared" si="1"/>
        <v>0</v>
      </c>
      <c r="P19" s="33">
        <v>0</v>
      </c>
      <c r="Q19" s="34">
        <v>0</v>
      </c>
      <c r="R19" s="137">
        <v>0.0021231422505307855</v>
      </c>
      <c r="S19" s="138">
        <v>0</v>
      </c>
      <c r="T19" s="139">
        <v>0.029723991507431</v>
      </c>
    </row>
    <row r="20" spans="1:20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1">
        <v>0</v>
      </c>
      <c r="I20" s="79">
        <f t="shared" si="0"/>
        <v>0</v>
      </c>
      <c r="J20" s="80">
        <v>0</v>
      </c>
      <c r="K20" s="81">
        <v>0</v>
      </c>
      <c r="L20" s="79">
        <v>0</v>
      </c>
      <c r="M20" s="80">
        <v>2</v>
      </c>
      <c r="N20" s="136">
        <v>23</v>
      </c>
      <c r="O20" s="35">
        <f t="shared" si="1"/>
        <v>0</v>
      </c>
      <c r="P20" s="33">
        <v>0</v>
      </c>
      <c r="Q20" s="34">
        <v>0</v>
      </c>
      <c r="R20" s="137">
        <v>0</v>
      </c>
      <c r="S20" s="138">
        <v>0.004210526315789474</v>
      </c>
      <c r="T20" s="139">
        <v>0.048832271762208</v>
      </c>
    </row>
    <row r="21" spans="1:20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1">
        <v>0</v>
      </c>
      <c r="I21" s="79">
        <f t="shared" si="0"/>
        <v>0</v>
      </c>
      <c r="J21" s="80">
        <v>0</v>
      </c>
      <c r="K21" s="81">
        <v>0</v>
      </c>
      <c r="L21" s="79">
        <v>1</v>
      </c>
      <c r="M21" s="80">
        <v>2</v>
      </c>
      <c r="N21" s="136">
        <v>25</v>
      </c>
      <c r="O21" s="35">
        <f t="shared" si="1"/>
        <v>0</v>
      </c>
      <c r="P21" s="33">
        <v>0</v>
      </c>
      <c r="Q21" s="34">
        <v>0</v>
      </c>
      <c r="R21" s="137">
        <v>0.002136752136752137</v>
      </c>
      <c r="S21" s="138">
        <v>0.004246284501061571</v>
      </c>
      <c r="T21" s="139">
        <v>0.0530785562632696</v>
      </c>
    </row>
    <row r="22" spans="1:20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4">
        <v>0</v>
      </c>
      <c r="I22" s="82">
        <f t="shared" si="0"/>
        <v>0</v>
      </c>
      <c r="J22" s="83">
        <v>0</v>
      </c>
      <c r="K22" s="84">
        <v>0</v>
      </c>
      <c r="L22" s="82">
        <v>1</v>
      </c>
      <c r="M22" s="83">
        <v>1</v>
      </c>
      <c r="N22" s="141">
        <v>14</v>
      </c>
      <c r="O22" s="49">
        <f t="shared" si="1"/>
        <v>0</v>
      </c>
      <c r="P22" s="47">
        <v>0</v>
      </c>
      <c r="Q22" s="48">
        <v>0</v>
      </c>
      <c r="R22" s="142">
        <v>0.002127659574468085</v>
      </c>
      <c r="S22" s="143">
        <v>0.0021321961620469083</v>
      </c>
      <c r="T22" s="144">
        <v>0.0297872340425531</v>
      </c>
    </row>
    <row r="23" spans="1:20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1">
        <v>0</v>
      </c>
      <c r="I23" s="79">
        <f t="shared" si="0"/>
        <v>0</v>
      </c>
      <c r="J23" s="80">
        <v>0</v>
      </c>
      <c r="K23" s="81">
        <v>1</v>
      </c>
      <c r="L23" s="79">
        <v>0</v>
      </c>
      <c r="M23" s="80">
        <v>0</v>
      </c>
      <c r="N23" s="136">
        <v>28</v>
      </c>
      <c r="O23" s="35">
        <f t="shared" si="1"/>
        <v>0</v>
      </c>
      <c r="P23" s="33">
        <v>0</v>
      </c>
      <c r="Q23" s="34">
        <v>0.16666666666666666</v>
      </c>
      <c r="R23" s="137">
        <v>0</v>
      </c>
      <c r="S23" s="138">
        <v>0</v>
      </c>
      <c r="T23" s="139">
        <v>0.0594479830148619</v>
      </c>
    </row>
    <row r="24" spans="1:20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1">
        <v>0</v>
      </c>
      <c r="I24" s="79">
        <f t="shared" si="0"/>
        <v>0</v>
      </c>
      <c r="J24" s="80">
        <v>0</v>
      </c>
      <c r="K24" s="81">
        <v>0</v>
      </c>
      <c r="L24" s="79">
        <v>0</v>
      </c>
      <c r="M24" s="80">
        <v>0</v>
      </c>
      <c r="N24" s="136">
        <v>26</v>
      </c>
      <c r="O24" s="35">
        <f t="shared" si="1"/>
        <v>0</v>
      </c>
      <c r="P24" s="33">
        <v>0</v>
      </c>
      <c r="Q24" s="34">
        <v>0</v>
      </c>
      <c r="R24" s="137">
        <v>0</v>
      </c>
      <c r="S24" s="138">
        <v>0</v>
      </c>
      <c r="T24" s="139">
        <v>0.0552016985138004</v>
      </c>
    </row>
    <row r="25" spans="1:20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1">
        <v>0</v>
      </c>
      <c r="I25" s="79">
        <f t="shared" si="0"/>
        <v>0</v>
      </c>
      <c r="J25" s="80">
        <v>0</v>
      </c>
      <c r="K25" s="81">
        <v>0</v>
      </c>
      <c r="L25" s="79">
        <v>0</v>
      </c>
      <c r="M25" s="80">
        <v>0</v>
      </c>
      <c r="N25" s="136">
        <v>17</v>
      </c>
      <c r="O25" s="35">
        <f t="shared" si="1"/>
        <v>0</v>
      </c>
      <c r="P25" s="33">
        <v>0</v>
      </c>
      <c r="Q25" s="34">
        <v>0</v>
      </c>
      <c r="R25" s="137">
        <v>0</v>
      </c>
      <c r="S25" s="138">
        <v>0</v>
      </c>
      <c r="T25" s="139">
        <v>0.0359408033826638</v>
      </c>
    </row>
    <row r="26" spans="1:20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  <c r="I26" s="82">
        <f t="shared" si="0"/>
        <v>0</v>
      </c>
      <c r="J26" s="83">
        <v>0</v>
      </c>
      <c r="K26" s="84">
        <v>0</v>
      </c>
      <c r="L26" s="82">
        <v>1</v>
      </c>
      <c r="M26" s="83">
        <v>2</v>
      </c>
      <c r="N26" s="141">
        <v>20</v>
      </c>
      <c r="O26" s="49">
        <f t="shared" si="1"/>
        <v>0</v>
      </c>
      <c r="P26" s="47">
        <v>0</v>
      </c>
      <c r="Q26" s="48">
        <v>0</v>
      </c>
      <c r="R26" s="142">
        <v>0.0021231422505307855</v>
      </c>
      <c r="S26" s="143">
        <v>0.00423728813559322</v>
      </c>
      <c r="T26" s="144">
        <v>0.0424628450106157</v>
      </c>
    </row>
    <row r="27" spans="1:20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0</v>
      </c>
      <c r="G27" s="87">
        <v>0</v>
      </c>
      <c r="H27" s="88">
        <v>0</v>
      </c>
      <c r="I27" s="86">
        <f t="shared" si="0"/>
        <v>0</v>
      </c>
      <c r="J27" s="87">
        <v>0</v>
      </c>
      <c r="K27" s="88">
        <v>0</v>
      </c>
      <c r="L27" s="86">
        <v>0</v>
      </c>
      <c r="M27" s="87">
        <v>1</v>
      </c>
      <c r="N27" s="147">
        <v>13</v>
      </c>
      <c r="O27" s="92">
        <f t="shared" si="1"/>
        <v>0</v>
      </c>
      <c r="P27" s="90">
        <v>0</v>
      </c>
      <c r="Q27" s="91">
        <v>0</v>
      </c>
      <c r="R27" s="148">
        <v>0</v>
      </c>
      <c r="S27" s="138">
        <v>0.0021141649048625794</v>
      </c>
      <c r="T27" s="139">
        <v>0.0276008492569002</v>
      </c>
    </row>
    <row r="28" spans="1:20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1">
        <v>0</v>
      </c>
      <c r="I28" s="79">
        <f t="shared" si="0"/>
        <v>0</v>
      </c>
      <c r="J28" s="80">
        <v>0</v>
      </c>
      <c r="K28" s="81">
        <v>0</v>
      </c>
      <c r="L28" s="79">
        <v>0</v>
      </c>
      <c r="M28" s="80">
        <v>3</v>
      </c>
      <c r="N28" s="136">
        <v>20</v>
      </c>
      <c r="O28" s="35">
        <f t="shared" si="1"/>
        <v>0</v>
      </c>
      <c r="P28" s="33">
        <v>0</v>
      </c>
      <c r="Q28" s="34">
        <v>0</v>
      </c>
      <c r="R28" s="137">
        <v>0</v>
      </c>
      <c r="S28" s="138">
        <v>0.006369426751592357</v>
      </c>
      <c r="T28" s="139">
        <v>0.0424628450106157</v>
      </c>
    </row>
    <row r="29" spans="1:20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1">
        <v>0</v>
      </c>
      <c r="I29" s="79">
        <f t="shared" si="0"/>
        <v>0</v>
      </c>
      <c r="J29" s="80">
        <v>0</v>
      </c>
      <c r="K29" s="81">
        <v>0</v>
      </c>
      <c r="L29" s="79">
        <v>0</v>
      </c>
      <c r="M29" s="80">
        <v>0</v>
      </c>
      <c r="N29" s="136">
        <v>13</v>
      </c>
      <c r="O29" s="35">
        <f t="shared" si="1"/>
        <v>0</v>
      </c>
      <c r="P29" s="33">
        <v>0</v>
      </c>
      <c r="Q29" s="34">
        <v>0</v>
      </c>
      <c r="R29" s="137">
        <v>0</v>
      </c>
      <c r="S29" s="138">
        <v>0</v>
      </c>
      <c r="T29" s="139">
        <v>0.0276008492569002</v>
      </c>
    </row>
    <row r="30" spans="1:20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4">
        <v>0</v>
      </c>
      <c r="I30" s="82">
        <f t="shared" si="0"/>
        <v>0</v>
      </c>
      <c r="J30" s="83">
        <v>0</v>
      </c>
      <c r="K30" s="84">
        <v>0</v>
      </c>
      <c r="L30" s="82">
        <v>0</v>
      </c>
      <c r="M30" s="83">
        <v>0</v>
      </c>
      <c r="N30" s="141">
        <v>18</v>
      </c>
      <c r="O30" s="49">
        <f t="shared" si="1"/>
        <v>0</v>
      </c>
      <c r="P30" s="47">
        <v>0</v>
      </c>
      <c r="Q30" s="48">
        <v>0</v>
      </c>
      <c r="R30" s="142">
        <v>0</v>
      </c>
      <c r="S30" s="138">
        <v>0</v>
      </c>
      <c r="T30" s="139">
        <v>0.0382165605095541</v>
      </c>
    </row>
    <row r="31" spans="1:20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8">
        <v>0</v>
      </c>
      <c r="I31" s="86">
        <f t="shared" si="0"/>
        <v>0</v>
      </c>
      <c r="J31" s="87">
        <v>0</v>
      </c>
      <c r="K31" s="88">
        <v>0</v>
      </c>
      <c r="L31" s="86">
        <v>0</v>
      </c>
      <c r="M31" s="87">
        <v>2</v>
      </c>
      <c r="N31" s="147">
        <v>13</v>
      </c>
      <c r="O31" s="92">
        <f t="shared" si="1"/>
        <v>0</v>
      </c>
      <c r="P31" s="90">
        <v>0</v>
      </c>
      <c r="Q31" s="91">
        <v>0</v>
      </c>
      <c r="R31" s="148">
        <v>0</v>
      </c>
      <c r="S31" s="149">
        <v>0.004246284501061571</v>
      </c>
      <c r="T31" s="150">
        <v>0.0276008492569002</v>
      </c>
    </row>
    <row r="32" spans="1:20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1">
        <v>0</v>
      </c>
      <c r="I32" s="79">
        <f t="shared" si="0"/>
        <v>0</v>
      </c>
      <c r="J32" s="80">
        <v>0</v>
      </c>
      <c r="K32" s="81">
        <v>0</v>
      </c>
      <c r="L32" s="79">
        <v>1</v>
      </c>
      <c r="M32" s="80">
        <v>5</v>
      </c>
      <c r="N32" s="136">
        <v>12</v>
      </c>
      <c r="O32" s="35">
        <f t="shared" si="1"/>
        <v>0</v>
      </c>
      <c r="P32" s="33">
        <v>0</v>
      </c>
      <c r="Q32" s="34">
        <v>0</v>
      </c>
      <c r="R32" s="137">
        <v>0.002127659574468085</v>
      </c>
      <c r="S32" s="138">
        <v>0.010615711252653927</v>
      </c>
      <c r="T32" s="139">
        <v>0.0254777070063694</v>
      </c>
    </row>
    <row r="33" spans="1:20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1">
        <v>0</v>
      </c>
      <c r="I33" s="79">
        <f t="shared" si="0"/>
        <v>0</v>
      </c>
      <c r="J33" s="80">
        <v>0</v>
      </c>
      <c r="K33" s="81">
        <v>0</v>
      </c>
      <c r="L33" s="79">
        <v>0</v>
      </c>
      <c r="M33" s="80">
        <v>1</v>
      </c>
      <c r="N33" s="136">
        <v>21</v>
      </c>
      <c r="O33" s="35">
        <f t="shared" si="1"/>
        <v>0</v>
      </c>
      <c r="P33" s="33">
        <v>0</v>
      </c>
      <c r="Q33" s="34">
        <v>0</v>
      </c>
      <c r="R33" s="137">
        <v>0</v>
      </c>
      <c r="S33" s="138">
        <v>0.0021321961620469083</v>
      </c>
      <c r="T33" s="139">
        <v>0.0445859872611464</v>
      </c>
    </row>
    <row r="34" spans="1:20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1">
        <v>0</v>
      </c>
      <c r="I34" s="79">
        <f t="shared" si="0"/>
        <v>0</v>
      </c>
      <c r="J34" s="80">
        <v>0</v>
      </c>
      <c r="K34" s="81">
        <v>0</v>
      </c>
      <c r="L34" s="79">
        <v>1</v>
      </c>
      <c r="M34" s="80">
        <v>1</v>
      </c>
      <c r="N34" s="136">
        <v>7</v>
      </c>
      <c r="O34" s="35">
        <f t="shared" si="1"/>
        <v>0</v>
      </c>
      <c r="P34" s="33">
        <v>0</v>
      </c>
      <c r="Q34" s="34">
        <v>0</v>
      </c>
      <c r="R34" s="137">
        <v>0.002127659574468085</v>
      </c>
      <c r="S34" s="138">
        <v>0.002127659574468085</v>
      </c>
      <c r="T34" s="139">
        <v>0.0148619957537155</v>
      </c>
    </row>
    <row r="35" spans="1:20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4">
        <v>0</v>
      </c>
      <c r="I35" s="82">
        <f t="shared" si="0"/>
        <v>0</v>
      </c>
      <c r="J35" s="80">
        <v>0</v>
      </c>
      <c r="K35" s="81">
        <v>0</v>
      </c>
      <c r="L35" s="79">
        <v>0</v>
      </c>
      <c r="M35" s="80">
        <v>2</v>
      </c>
      <c r="N35" s="136">
        <v>3</v>
      </c>
      <c r="O35" s="35">
        <f t="shared" si="1"/>
        <v>0</v>
      </c>
      <c r="P35" s="33">
        <v>0</v>
      </c>
      <c r="Q35" s="34">
        <v>0</v>
      </c>
      <c r="R35" s="137">
        <v>0</v>
      </c>
      <c r="S35" s="138">
        <v>0.0042643923240938165</v>
      </c>
      <c r="T35" s="139">
        <v>0.00636942675159235</v>
      </c>
    </row>
    <row r="36" spans="1:20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1">
        <v>0</v>
      </c>
      <c r="I36" s="79">
        <f t="shared" si="0"/>
        <v>0</v>
      </c>
      <c r="J36" s="87">
        <v>0</v>
      </c>
      <c r="K36" s="88">
        <v>0</v>
      </c>
      <c r="L36" s="86">
        <v>0</v>
      </c>
      <c r="M36" s="87">
        <v>3</v>
      </c>
      <c r="N36" s="147">
        <v>1</v>
      </c>
      <c r="O36" s="92">
        <f t="shared" si="1"/>
        <v>0</v>
      </c>
      <c r="P36" s="90">
        <v>0</v>
      </c>
      <c r="Q36" s="91">
        <v>0</v>
      </c>
      <c r="R36" s="148">
        <v>0</v>
      </c>
      <c r="S36" s="149">
        <v>0.006369426751592357</v>
      </c>
      <c r="T36" s="150">
        <v>0.00212314225053078</v>
      </c>
    </row>
    <row r="37" spans="1:20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1">
        <v>0</v>
      </c>
      <c r="I37" s="79">
        <f aca="true" t="shared" si="2" ref="I37:I58">SUM(C37:H37)</f>
        <v>0</v>
      </c>
      <c r="J37" s="80">
        <v>0</v>
      </c>
      <c r="K37" s="81">
        <v>0</v>
      </c>
      <c r="L37" s="79">
        <v>0</v>
      </c>
      <c r="M37" s="80">
        <v>0</v>
      </c>
      <c r="N37" s="136">
        <v>3</v>
      </c>
      <c r="O37" s="35">
        <f aca="true" t="shared" si="3" ref="O37:O58">I37/6</f>
        <v>0</v>
      </c>
      <c r="P37" s="33">
        <v>0</v>
      </c>
      <c r="Q37" s="34">
        <v>0</v>
      </c>
      <c r="R37" s="137">
        <v>0</v>
      </c>
      <c r="S37" s="138">
        <v>0</v>
      </c>
      <c r="T37" s="139">
        <v>0.00636942675159235</v>
      </c>
    </row>
    <row r="38" spans="1:20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1">
        <v>0</v>
      </c>
      <c r="I38" s="79">
        <f t="shared" si="2"/>
        <v>0</v>
      </c>
      <c r="J38" s="80">
        <v>0</v>
      </c>
      <c r="K38" s="81">
        <v>0</v>
      </c>
      <c r="L38" s="79">
        <v>0</v>
      </c>
      <c r="M38" s="80">
        <v>1</v>
      </c>
      <c r="N38" s="136">
        <v>4</v>
      </c>
      <c r="O38" s="35">
        <f t="shared" si="3"/>
        <v>0</v>
      </c>
      <c r="P38" s="33">
        <v>0</v>
      </c>
      <c r="Q38" s="34">
        <v>0</v>
      </c>
      <c r="R38" s="137">
        <v>0</v>
      </c>
      <c r="S38" s="138">
        <v>0.002127659574468085</v>
      </c>
      <c r="T38" s="139">
        <v>0.00849256900212314</v>
      </c>
    </row>
    <row r="39" spans="1:20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82">
        <f t="shared" si="2"/>
        <v>0</v>
      </c>
      <c r="J39" s="83">
        <v>0</v>
      </c>
      <c r="K39" s="84">
        <v>0</v>
      </c>
      <c r="L39" s="82">
        <v>1</v>
      </c>
      <c r="M39" s="83">
        <v>0</v>
      </c>
      <c r="N39" s="141">
        <v>7</v>
      </c>
      <c r="O39" s="49">
        <f t="shared" si="3"/>
        <v>0</v>
      </c>
      <c r="P39" s="47">
        <v>0</v>
      </c>
      <c r="Q39" s="48">
        <v>0</v>
      </c>
      <c r="R39" s="142">
        <v>0.0021231422505307855</v>
      </c>
      <c r="S39" s="138">
        <v>0</v>
      </c>
      <c r="T39" s="139">
        <v>0.0148619957537155</v>
      </c>
    </row>
    <row r="40" spans="1:20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8">
        <v>0</v>
      </c>
      <c r="I40" s="86">
        <f t="shared" si="2"/>
        <v>0</v>
      </c>
      <c r="J40" s="87">
        <v>0</v>
      </c>
      <c r="K40" s="88">
        <v>0</v>
      </c>
      <c r="L40" s="86">
        <v>0</v>
      </c>
      <c r="M40" s="87">
        <v>0</v>
      </c>
      <c r="N40" s="147">
        <v>1</v>
      </c>
      <c r="O40" s="92">
        <f t="shared" si="3"/>
        <v>0</v>
      </c>
      <c r="P40" s="90">
        <v>0</v>
      </c>
      <c r="Q40" s="91">
        <v>0</v>
      </c>
      <c r="R40" s="148">
        <v>0</v>
      </c>
      <c r="S40" s="149">
        <v>0</v>
      </c>
      <c r="T40" s="150">
        <v>0.00211864406779661</v>
      </c>
    </row>
    <row r="41" spans="1:20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1">
        <v>0</v>
      </c>
      <c r="I41" s="79">
        <f t="shared" si="2"/>
        <v>0</v>
      </c>
      <c r="J41" s="80">
        <v>0</v>
      </c>
      <c r="K41" s="81">
        <v>0</v>
      </c>
      <c r="L41" s="79">
        <v>0</v>
      </c>
      <c r="M41" s="80">
        <v>2</v>
      </c>
      <c r="N41" s="136">
        <v>1</v>
      </c>
      <c r="O41" s="35">
        <f t="shared" si="3"/>
        <v>0</v>
      </c>
      <c r="P41" s="33">
        <v>0</v>
      </c>
      <c r="Q41" s="34">
        <v>0</v>
      </c>
      <c r="R41" s="137">
        <v>0</v>
      </c>
      <c r="S41" s="138">
        <v>0.0042643923240938165</v>
      </c>
      <c r="T41" s="139">
        <v>0.00211864406779661</v>
      </c>
    </row>
    <row r="42" spans="1:20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0</v>
      </c>
      <c r="G42" s="80">
        <v>0</v>
      </c>
      <c r="H42" s="81">
        <v>0</v>
      </c>
      <c r="I42" s="79">
        <f t="shared" si="2"/>
        <v>0</v>
      </c>
      <c r="J42" s="80">
        <v>0</v>
      </c>
      <c r="K42" s="81">
        <v>0</v>
      </c>
      <c r="L42" s="79">
        <v>1</v>
      </c>
      <c r="M42" s="80">
        <v>0</v>
      </c>
      <c r="N42" s="136">
        <v>4</v>
      </c>
      <c r="O42" s="35">
        <f t="shared" si="3"/>
        <v>0</v>
      </c>
      <c r="P42" s="33">
        <v>0</v>
      </c>
      <c r="Q42" s="34">
        <v>0</v>
      </c>
      <c r="R42" s="137">
        <v>0.0021231422505307855</v>
      </c>
      <c r="S42" s="138">
        <v>0</v>
      </c>
      <c r="T42" s="139">
        <v>0.00847457627118644</v>
      </c>
    </row>
    <row r="43" spans="1:20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1">
        <v>0</v>
      </c>
      <c r="I43" s="79">
        <f t="shared" si="2"/>
        <v>0</v>
      </c>
      <c r="J43" s="80">
        <v>0</v>
      </c>
      <c r="K43" s="81">
        <v>0</v>
      </c>
      <c r="L43" s="79">
        <v>0</v>
      </c>
      <c r="M43" s="80">
        <v>0</v>
      </c>
      <c r="N43" s="136">
        <v>0</v>
      </c>
      <c r="O43" s="35">
        <f t="shared" si="3"/>
        <v>0</v>
      </c>
      <c r="P43" s="33">
        <v>0</v>
      </c>
      <c r="Q43" s="34">
        <v>0</v>
      </c>
      <c r="R43" s="137">
        <v>0</v>
      </c>
      <c r="S43" s="138">
        <v>0</v>
      </c>
      <c r="T43" s="139">
        <v>0</v>
      </c>
    </row>
    <row r="44" spans="1:20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82">
        <f t="shared" si="2"/>
        <v>0</v>
      </c>
      <c r="J44" s="83">
        <v>0</v>
      </c>
      <c r="K44" s="84">
        <v>0</v>
      </c>
      <c r="L44" s="82">
        <v>0</v>
      </c>
      <c r="M44" s="83">
        <v>1</v>
      </c>
      <c r="N44" s="141">
        <v>1</v>
      </c>
      <c r="O44" s="49">
        <f t="shared" si="3"/>
        <v>0</v>
      </c>
      <c r="P44" s="47">
        <v>0</v>
      </c>
      <c r="Q44" s="48">
        <v>0</v>
      </c>
      <c r="R44" s="142">
        <v>0</v>
      </c>
      <c r="S44" s="143">
        <v>0.002127659574468085</v>
      </c>
      <c r="T44" s="144">
        <v>0.00211416490486257</v>
      </c>
    </row>
    <row r="45" spans="1:20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1">
        <v>0</v>
      </c>
      <c r="I45" s="79">
        <f t="shared" si="2"/>
        <v>0</v>
      </c>
      <c r="J45" s="80">
        <v>0</v>
      </c>
      <c r="K45" s="81">
        <v>0</v>
      </c>
      <c r="L45" s="79">
        <v>0</v>
      </c>
      <c r="M45" s="80">
        <v>0</v>
      </c>
      <c r="N45" s="136">
        <v>0</v>
      </c>
      <c r="O45" s="35">
        <f t="shared" si="3"/>
        <v>0</v>
      </c>
      <c r="P45" s="33">
        <v>0</v>
      </c>
      <c r="Q45" s="34">
        <v>0</v>
      </c>
      <c r="R45" s="137">
        <v>0</v>
      </c>
      <c r="S45" s="138">
        <v>0</v>
      </c>
      <c r="T45" s="139">
        <v>0</v>
      </c>
    </row>
    <row r="46" spans="1:20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0</v>
      </c>
      <c r="F46" s="80">
        <v>0</v>
      </c>
      <c r="G46" s="80">
        <v>0</v>
      </c>
      <c r="H46" s="81">
        <v>0</v>
      </c>
      <c r="I46" s="79">
        <f t="shared" si="2"/>
        <v>0</v>
      </c>
      <c r="J46" s="80">
        <v>0</v>
      </c>
      <c r="K46" s="81">
        <v>0</v>
      </c>
      <c r="L46" s="79">
        <v>0</v>
      </c>
      <c r="M46" s="80">
        <v>0</v>
      </c>
      <c r="N46" s="136">
        <v>1</v>
      </c>
      <c r="O46" s="35">
        <f t="shared" si="3"/>
        <v>0</v>
      </c>
      <c r="P46" s="33">
        <v>0</v>
      </c>
      <c r="Q46" s="34">
        <v>0</v>
      </c>
      <c r="R46" s="137">
        <v>0</v>
      </c>
      <c r="S46" s="138">
        <v>0</v>
      </c>
      <c r="T46" s="139">
        <v>0.00211416490486257</v>
      </c>
    </row>
    <row r="47" spans="1:20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1">
        <v>0</v>
      </c>
      <c r="I47" s="79">
        <f t="shared" si="2"/>
        <v>0</v>
      </c>
      <c r="J47" s="80">
        <v>0</v>
      </c>
      <c r="K47" s="81">
        <v>0</v>
      </c>
      <c r="L47" s="79">
        <v>0</v>
      </c>
      <c r="M47" s="80">
        <v>1</v>
      </c>
      <c r="N47" s="136">
        <v>0</v>
      </c>
      <c r="O47" s="35">
        <f t="shared" si="3"/>
        <v>0</v>
      </c>
      <c r="P47" s="33">
        <v>0</v>
      </c>
      <c r="Q47" s="34">
        <v>0</v>
      </c>
      <c r="R47" s="137">
        <v>0</v>
      </c>
      <c r="S47" s="138">
        <v>0.002127659574468085</v>
      </c>
      <c r="T47" s="139">
        <v>0</v>
      </c>
    </row>
    <row r="48" spans="1:20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0</v>
      </c>
      <c r="G48" s="83">
        <v>0</v>
      </c>
      <c r="H48" s="84">
        <v>0</v>
      </c>
      <c r="I48" s="82">
        <f t="shared" si="2"/>
        <v>0</v>
      </c>
      <c r="J48" s="83">
        <v>0</v>
      </c>
      <c r="K48" s="84">
        <v>0</v>
      </c>
      <c r="L48" s="82">
        <v>0</v>
      </c>
      <c r="M48" s="83">
        <v>1</v>
      </c>
      <c r="N48" s="141">
        <v>1</v>
      </c>
      <c r="O48" s="49">
        <f t="shared" si="3"/>
        <v>0</v>
      </c>
      <c r="P48" s="47">
        <v>0</v>
      </c>
      <c r="Q48" s="48">
        <v>0</v>
      </c>
      <c r="R48" s="142">
        <v>0</v>
      </c>
      <c r="S48" s="138">
        <v>0.002127659574468085</v>
      </c>
      <c r="T48" s="139">
        <v>0.00211416490486257</v>
      </c>
    </row>
    <row r="49" spans="1:20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0</v>
      </c>
      <c r="G49" s="87">
        <v>0</v>
      </c>
      <c r="H49" s="88">
        <v>0</v>
      </c>
      <c r="I49" s="86">
        <f t="shared" si="2"/>
        <v>0</v>
      </c>
      <c r="J49" s="87">
        <v>0</v>
      </c>
      <c r="K49" s="88">
        <v>0</v>
      </c>
      <c r="L49" s="86">
        <v>0</v>
      </c>
      <c r="M49" s="87">
        <v>1</v>
      </c>
      <c r="N49" s="147">
        <v>1</v>
      </c>
      <c r="O49" s="92">
        <f t="shared" si="3"/>
        <v>0</v>
      </c>
      <c r="P49" s="90">
        <v>0</v>
      </c>
      <c r="Q49" s="91">
        <v>0</v>
      </c>
      <c r="R49" s="148">
        <v>0</v>
      </c>
      <c r="S49" s="149">
        <v>0.002127659574468085</v>
      </c>
      <c r="T49" s="150">
        <v>0.00211416490486257</v>
      </c>
    </row>
    <row r="50" spans="1:20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1">
        <v>0</v>
      </c>
      <c r="I50" s="79">
        <f t="shared" si="2"/>
        <v>0</v>
      </c>
      <c r="J50" s="80">
        <v>0</v>
      </c>
      <c r="K50" s="81">
        <v>0</v>
      </c>
      <c r="L50" s="79">
        <v>0</v>
      </c>
      <c r="M50" s="80">
        <v>0</v>
      </c>
      <c r="N50" s="136">
        <v>0</v>
      </c>
      <c r="O50" s="35">
        <f t="shared" si="3"/>
        <v>0</v>
      </c>
      <c r="P50" s="33">
        <v>0</v>
      </c>
      <c r="Q50" s="34">
        <v>0</v>
      </c>
      <c r="R50" s="137">
        <v>0</v>
      </c>
      <c r="S50" s="138">
        <v>0</v>
      </c>
      <c r="T50" s="139">
        <v>0</v>
      </c>
    </row>
    <row r="51" spans="1:20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1">
        <v>0</v>
      </c>
      <c r="I51" s="79">
        <f t="shared" si="2"/>
        <v>0</v>
      </c>
      <c r="J51" s="80">
        <v>0</v>
      </c>
      <c r="K51" s="81">
        <v>0</v>
      </c>
      <c r="L51" s="79">
        <v>0</v>
      </c>
      <c r="M51" s="80">
        <v>0</v>
      </c>
      <c r="N51" s="136">
        <v>2</v>
      </c>
      <c r="O51" s="35">
        <f t="shared" si="3"/>
        <v>0</v>
      </c>
      <c r="P51" s="33">
        <v>0</v>
      </c>
      <c r="Q51" s="34">
        <v>0</v>
      </c>
      <c r="R51" s="137">
        <v>0</v>
      </c>
      <c r="S51" s="138">
        <v>0</v>
      </c>
      <c r="T51" s="139">
        <v>0.00422832980972515</v>
      </c>
    </row>
    <row r="52" spans="1:20" s="151" customFormat="1" ht="13.5" customHeight="1">
      <c r="A52" s="318"/>
      <c r="B52" s="140" t="s">
        <v>47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4">
        <v>0</v>
      </c>
      <c r="I52" s="82">
        <f t="shared" si="2"/>
        <v>0</v>
      </c>
      <c r="J52" s="83">
        <v>0</v>
      </c>
      <c r="K52" s="84">
        <v>0</v>
      </c>
      <c r="L52" s="82">
        <v>2</v>
      </c>
      <c r="M52" s="83">
        <v>0</v>
      </c>
      <c r="N52" s="141">
        <v>3</v>
      </c>
      <c r="O52" s="49">
        <f t="shared" si="3"/>
        <v>0</v>
      </c>
      <c r="P52" s="47">
        <v>0</v>
      </c>
      <c r="Q52" s="48">
        <v>0</v>
      </c>
      <c r="R52" s="142">
        <v>0.004246284501061571</v>
      </c>
      <c r="S52" s="143">
        <v>0</v>
      </c>
      <c r="T52" s="144">
        <v>0.00634249471458773</v>
      </c>
    </row>
    <row r="53" spans="1:20" s="151" customFormat="1" ht="13.5" customHeight="1">
      <c r="A53" s="316">
        <v>12</v>
      </c>
      <c r="B53" s="145" t="s">
        <v>48</v>
      </c>
      <c r="C53" s="86">
        <v>0</v>
      </c>
      <c r="D53" s="87">
        <v>0</v>
      </c>
      <c r="E53" s="87">
        <v>0</v>
      </c>
      <c r="F53" s="87">
        <v>0</v>
      </c>
      <c r="G53" s="87">
        <v>0</v>
      </c>
      <c r="H53" s="88">
        <v>0</v>
      </c>
      <c r="I53" s="86">
        <f t="shared" si="2"/>
        <v>0</v>
      </c>
      <c r="J53" s="87">
        <v>0</v>
      </c>
      <c r="K53" s="88">
        <v>0</v>
      </c>
      <c r="L53" s="86">
        <v>0</v>
      </c>
      <c r="M53" s="87">
        <v>0</v>
      </c>
      <c r="N53" s="147">
        <v>2</v>
      </c>
      <c r="O53" s="92">
        <f t="shared" si="3"/>
        <v>0</v>
      </c>
      <c r="P53" s="90">
        <v>0</v>
      </c>
      <c r="Q53" s="91">
        <v>0</v>
      </c>
      <c r="R53" s="148">
        <v>0</v>
      </c>
      <c r="S53" s="138">
        <v>0</v>
      </c>
      <c r="T53" s="139">
        <v>0.00422832980972515</v>
      </c>
    </row>
    <row r="54" spans="1:20" s="151" customFormat="1" ht="13.5" customHeight="1">
      <c r="A54" s="317"/>
      <c r="B54" s="135" t="s">
        <v>49</v>
      </c>
      <c r="C54" s="79">
        <v>0</v>
      </c>
      <c r="D54" s="80">
        <v>0</v>
      </c>
      <c r="E54" s="80">
        <v>0</v>
      </c>
      <c r="F54" s="80">
        <v>0</v>
      </c>
      <c r="G54" s="80">
        <v>0</v>
      </c>
      <c r="H54" s="81">
        <v>0</v>
      </c>
      <c r="I54" s="79">
        <f t="shared" si="2"/>
        <v>0</v>
      </c>
      <c r="J54" s="80">
        <v>0</v>
      </c>
      <c r="K54" s="81">
        <v>0</v>
      </c>
      <c r="L54" s="79">
        <v>1</v>
      </c>
      <c r="M54" s="80">
        <v>0</v>
      </c>
      <c r="N54" s="136">
        <v>2</v>
      </c>
      <c r="O54" s="35">
        <f t="shared" si="3"/>
        <v>0</v>
      </c>
      <c r="P54" s="33">
        <v>0</v>
      </c>
      <c r="Q54" s="34">
        <v>0</v>
      </c>
      <c r="R54" s="137">
        <v>0.0021231422505307855</v>
      </c>
      <c r="S54" s="138">
        <v>0</v>
      </c>
      <c r="T54" s="139">
        <v>0.00422832980972515</v>
      </c>
    </row>
    <row r="55" spans="1:20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1">
        <v>0</v>
      </c>
      <c r="I55" s="79">
        <f t="shared" si="2"/>
        <v>0</v>
      </c>
      <c r="J55" s="80">
        <v>0</v>
      </c>
      <c r="K55" s="81">
        <v>0</v>
      </c>
      <c r="L55" s="79">
        <v>0</v>
      </c>
      <c r="M55" s="80">
        <v>0</v>
      </c>
      <c r="N55" s="136">
        <v>0</v>
      </c>
      <c r="O55" s="35">
        <f t="shared" si="3"/>
        <v>0</v>
      </c>
      <c r="P55" s="33">
        <v>0</v>
      </c>
      <c r="Q55" s="34">
        <v>0</v>
      </c>
      <c r="R55" s="137">
        <v>0</v>
      </c>
      <c r="S55" s="138">
        <v>0</v>
      </c>
      <c r="T55" s="139">
        <v>0</v>
      </c>
    </row>
    <row r="56" spans="1:20" s="151" customFormat="1" ht="13.5" customHeight="1">
      <c r="A56" s="317"/>
      <c r="B56" s="135" t="s">
        <v>51</v>
      </c>
      <c r="C56" s="79">
        <v>0</v>
      </c>
      <c r="D56" s="80">
        <v>0</v>
      </c>
      <c r="E56" s="80">
        <v>0</v>
      </c>
      <c r="F56" s="80">
        <v>0</v>
      </c>
      <c r="G56" s="80">
        <v>0</v>
      </c>
      <c r="H56" s="81">
        <v>0</v>
      </c>
      <c r="I56" s="79">
        <f t="shared" si="2"/>
        <v>0</v>
      </c>
      <c r="J56" s="80">
        <v>0</v>
      </c>
      <c r="K56" s="81">
        <v>0</v>
      </c>
      <c r="L56" s="79">
        <v>0</v>
      </c>
      <c r="M56" s="80">
        <v>0</v>
      </c>
      <c r="N56" s="136">
        <v>0</v>
      </c>
      <c r="O56" s="35">
        <f t="shared" si="3"/>
        <v>0</v>
      </c>
      <c r="P56" s="33">
        <v>0</v>
      </c>
      <c r="Q56" s="34">
        <v>0</v>
      </c>
      <c r="R56" s="137">
        <v>0</v>
      </c>
      <c r="S56" s="138">
        <v>0</v>
      </c>
      <c r="T56" s="139">
        <v>0</v>
      </c>
    </row>
    <row r="57" spans="1:20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7"/>
      <c r="I57" s="255"/>
      <c r="J57" s="226">
        <v>0</v>
      </c>
      <c r="K57" s="251"/>
      <c r="L57" s="255"/>
      <c r="M57" s="262">
        <v>2</v>
      </c>
      <c r="N57" s="263"/>
      <c r="O57" s="260">
        <f t="shared" si="3"/>
        <v>0</v>
      </c>
      <c r="P57" s="226">
        <v>0</v>
      </c>
      <c r="Q57" s="251"/>
      <c r="R57" s="261"/>
      <c r="S57" s="138">
        <v>0.00425531914893617</v>
      </c>
      <c r="T57" s="251"/>
    </row>
    <row r="58" spans="1:20" s="151" customFormat="1" ht="15.75" customHeight="1">
      <c r="A58" s="323" t="s">
        <v>61</v>
      </c>
      <c r="B58" s="326"/>
      <c r="C58" s="93">
        <f aca="true" t="shared" si="4" ref="C58:H58">SUM(C5:C57)</f>
        <v>0</v>
      </c>
      <c r="D58" s="94">
        <f t="shared" si="4"/>
        <v>0</v>
      </c>
      <c r="E58" s="94">
        <f t="shared" si="4"/>
        <v>0</v>
      </c>
      <c r="F58" s="94">
        <f t="shared" si="4"/>
        <v>0</v>
      </c>
      <c r="G58" s="94">
        <f t="shared" si="4"/>
        <v>0</v>
      </c>
      <c r="H58" s="95">
        <f t="shared" si="4"/>
        <v>0</v>
      </c>
      <c r="I58" s="93">
        <f t="shared" si="2"/>
        <v>0</v>
      </c>
      <c r="J58" s="94">
        <v>0</v>
      </c>
      <c r="K58" s="95">
        <v>4</v>
      </c>
      <c r="L58" s="93">
        <f>SUM(L5:L57)</f>
        <v>12</v>
      </c>
      <c r="M58" s="94">
        <v>59</v>
      </c>
      <c r="N58" s="152">
        <v>462</v>
      </c>
      <c r="O58" s="102">
        <f t="shared" si="3"/>
        <v>0</v>
      </c>
      <c r="P58" s="100">
        <v>0</v>
      </c>
      <c r="Q58" s="101">
        <v>0.6666666666666666</v>
      </c>
      <c r="R58" s="102">
        <f>SUM(R5:R57)</f>
        <v>0.025482566950006343</v>
      </c>
      <c r="S58" s="100">
        <v>0.1246874307449056</v>
      </c>
      <c r="T58" s="153">
        <v>0.980891719745223</v>
      </c>
    </row>
    <row r="59" spans="2:20" ht="13.5" customHeight="1">
      <c r="B59" s="284" t="s">
        <v>118</v>
      </c>
      <c r="T59" s="156"/>
    </row>
    <row r="60" ht="12">
      <c r="B60" s="284" t="s">
        <v>116</v>
      </c>
    </row>
  </sheetData>
  <mergeCells count="20">
    <mergeCell ref="A5:A9"/>
    <mergeCell ref="A10:A13"/>
    <mergeCell ref="A18:A22"/>
    <mergeCell ref="A23:A26"/>
    <mergeCell ref="C2:N2"/>
    <mergeCell ref="O2:T2"/>
    <mergeCell ref="C3:H3"/>
    <mergeCell ref="I3:K3"/>
    <mergeCell ref="L3:N3"/>
    <mergeCell ref="O3:Q3"/>
    <mergeCell ref="R3:T3"/>
    <mergeCell ref="A58:B58"/>
    <mergeCell ref="A49:A52"/>
    <mergeCell ref="A14:A17"/>
    <mergeCell ref="A27:A30"/>
    <mergeCell ref="A31:A35"/>
    <mergeCell ref="A36:A39"/>
    <mergeCell ref="A53:A57"/>
    <mergeCell ref="A40:A44"/>
    <mergeCell ref="A45:A48"/>
  </mergeCells>
  <printOptions/>
  <pageMargins left="5.56" right="0.61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96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5</v>
      </c>
      <c r="F5" s="13">
        <v>4</v>
      </c>
      <c r="G5" s="13">
        <v>0</v>
      </c>
      <c r="H5" s="13">
        <v>0</v>
      </c>
      <c r="I5" s="14">
        <v>0</v>
      </c>
      <c r="J5" s="12">
        <f aca="true" t="shared" si="0" ref="J5:J36">SUM(C5:I5)</f>
        <v>9</v>
      </c>
      <c r="K5" s="13">
        <v>2</v>
      </c>
      <c r="L5" s="230"/>
      <c r="M5" s="75">
        <v>517</v>
      </c>
      <c r="N5" s="76">
        <v>204</v>
      </c>
      <c r="O5" s="237"/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1</v>
      </c>
      <c r="S5" s="19">
        <f aca="true" t="shared" si="4" ref="S5:S36">F5/11</f>
        <v>0.36363636363636365</v>
      </c>
      <c r="T5" s="19">
        <f aca="true" t="shared" si="5" ref="T5:T36">G5/4</f>
        <v>0</v>
      </c>
      <c r="U5" s="19">
        <f aca="true" t="shared" si="6" ref="U5:U17">H5/5</f>
        <v>0</v>
      </c>
      <c r="V5" s="20">
        <f aca="true" t="shared" si="7" ref="V5:V36">I5/4</f>
        <v>0</v>
      </c>
      <c r="W5" s="21">
        <f aca="true" t="shared" si="8" ref="W5:W17">J5/39</f>
        <v>0.23076923076923078</v>
      </c>
      <c r="X5" s="19">
        <v>0.05128205128205128</v>
      </c>
      <c r="Y5" s="243"/>
      <c r="Z5" s="132"/>
      <c r="AA5" s="133"/>
      <c r="AB5" s="247"/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4</v>
      </c>
      <c r="F6" s="27">
        <v>2</v>
      </c>
      <c r="G6" s="27">
        <v>0</v>
      </c>
      <c r="H6" s="27">
        <v>0</v>
      </c>
      <c r="I6" s="28">
        <v>1</v>
      </c>
      <c r="J6" s="26">
        <f t="shared" si="0"/>
        <v>7</v>
      </c>
      <c r="K6" s="27">
        <v>5</v>
      </c>
      <c r="L6" s="231"/>
      <c r="M6" s="79">
        <v>341</v>
      </c>
      <c r="N6" s="80">
        <v>395</v>
      </c>
      <c r="O6" s="238"/>
      <c r="P6" s="32">
        <f t="shared" si="1"/>
        <v>0</v>
      </c>
      <c r="Q6" s="33">
        <f t="shared" si="2"/>
        <v>0</v>
      </c>
      <c r="R6" s="33">
        <f t="shared" si="3"/>
        <v>0.8</v>
      </c>
      <c r="S6" s="33">
        <f t="shared" si="4"/>
        <v>0.18181818181818182</v>
      </c>
      <c r="T6" s="33">
        <f t="shared" si="5"/>
        <v>0</v>
      </c>
      <c r="U6" s="33">
        <f t="shared" si="6"/>
        <v>0</v>
      </c>
      <c r="V6" s="34">
        <f t="shared" si="7"/>
        <v>0.25</v>
      </c>
      <c r="W6" s="35">
        <f t="shared" si="8"/>
        <v>0.1794871794871795</v>
      </c>
      <c r="X6" s="33">
        <v>0.1282051282051282</v>
      </c>
      <c r="Y6" s="244"/>
      <c r="Z6" s="137"/>
      <c r="AA6" s="138"/>
      <c r="AB6" s="248"/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3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3</v>
      </c>
      <c r="K7" s="27">
        <v>3</v>
      </c>
      <c r="L7" s="231"/>
      <c r="M7" s="79">
        <v>335</v>
      </c>
      <c r="N7" s="80">
        <v>297</v>
      </c>
      <c r="O7" s="238"/>
      <c r="P7" s="32">
        <f t="shared" si="1"/>
        <v>0</v>
      </c>
      <c r="Q7" s="33">
        <f t="shared" si="2"/>
        <v>0</v>
      </c>
      <c r="R7" s="33">
        <f t="shared" si="3"/>
        <v>0.6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0.07692307692307693</v>
      </c>
      <c r="X7" s="33">
        <v>0.07692307692307693</v>
      </c>
      <c r="Y7" s="244"/>
      <c r="Z7" s="137"/>
      <c r="AA7" s="138"/>
      <c r="AB7" s="248"/>
    </row>
    <row r="8" spans="1:28" s="120" customFormat="1" ht="13.5" customHeight="1">
      <c r="A8" s="317"/>
      <c r="B8" s="135" t="s">
        <v>3</v>
      </c>
      <c r="C8" s="26">
        <v>0</v>
      </c>
      <c r="D8" s="27">
        <v>2</v>
      </c>
      <c r="E8" s="27">
        <v>4</v>
      </c>
      <c r="F8" s="27">
        <v>2</v>
      </c>
      <c r="G8" s="27">
        <v>0</v>
      </c>
      <c r="H8" s="27">
        <v>0</v>
      </c>
      <c r="I8" s="28">
        <v>0</v>
      </c>
      <c r="J8" s="26">
        <f t="shared" si="0"/>
        <v>8</v>
      </c>
      <c r="K8" s="27">
        <v>6</v>
      </c>
      <c r="L8" s="231"/>
      <c r="M8" s="79">
        <v>257</v>
      </c>
      <c r="N8" s="80">
        <v>277</v>
      </c>
      <c r="O8" s="238"/>
      <c r="P8" s="32">
        <f t="shared" si="1"/>
        <v>0</v>
      </c>
      <c r="Q8" s="33">
        <f t="shared" si="2"/>
        <v>0.2857142857142857</v>
      </c>
      <c r="R8" s="33">
        <f t="shared" si="3"/>
        <v>0.8</v>
      </c>
      <c r="S8" s="33">
        <f t="shared" si="4"/>
        <v>0.18181818181818182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0.20512820512820512</v>
      </c>
      <c r="X8" s="33">
        <v>0.15384615384615385</v>
      </c>
      <c r="Y8" s="244"/>
      <c r="Z8" s="137"/>
      <c r="AA8" s="138"/>
      <c r="AB8" s="248"/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0</v>
      </c>
      <c r="F9" s="41">
        <v>2</v>
      </c>
      <c r="G9" s="41">
        <v>0</v>
      </c>
      <c r="H9" s="41">
        <v>0</v>
      </c>
      <c r="I9" s="42">
        <v>0</v>
      </c>
      <c r="J9" s="26">
        <f t="shared" si="0"/>
        <v>2</v>
      </c>
      <c r="K9" s="41">
        <v>12</v>
      </c>
      <c r="L9" s="232"/>
      <c r="M9" s="82">
        <v>219</v>
      </c>
      <c r="N9" s="83">
        <v>284</v>
      </c>
      <c r="O9" s="239"/>
      <c r="P9" s="32">
        <f t="shared" si="1"/>
        <v>0</v>
      </c>
      <c r="Q9" s="33">
        <f t="shared" si="2"/>
        <v>0</v>
      </c>
      <c r="R9" s="33">
        <f t="shared" si="3"/>
        <v>0</v>
      </c>
      <c r="S9" s="33">
        <f t="shared" si="4"/>
        <v>0.18181818181818182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0.05128205128205128</v>
      </c>
      <c r="X9" s="47">
        <v>0.3076923076923077</v>
      </c>
      <c r="Y9" s="245"/>
      <c r="Z9" s="142"/>
      <c r="AA9" s="143"/>
      <c r="AB9" s="249"/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1</v>
      </c>
      <c r="F10" s="30">
        <v>2</v>
      </c>
      <c r="G10" s="30">
        <v>0</v>
      </c>
      <c r="H10" s="30">
        <v>0</v>
      </c>
      <c r="I10" s="54">
        <v>0</v>
      </c>
      <c r="J10" s="223">
        <f t="shared" si="0"/>
        <v>3</v>
      </c>
      <c r="K10" s="30">
        <v>6</v>
      </c>
      <c r="L10" s="233"/>
      <c r="M10" s="29">
        <v>123</v>
      </c>
      <c r="N10" s="30">
        <v>217</v>
      </c>
      <c r="O10" s="238"/>
      <c r="P10" s="89">
        <f t="shared" si="1"/>
        <v>0</v>
      </c>
      <c r="Q10" s="90">
        <f t="shared" si="2"/>
        <v>0</v>
      </c>
      <c r="R10" s="90">
        <f t="shared" si="3"/>
        <v>0.2</v>
      </c>
      <c r="S10" s="90">
        <f t="shared" si="4"/>
        <v>0.18181818181818182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0.07692307692307693</v>
      </c>
      <c r="X10" s="55">
        <v>0.15384615384615385</v>
      </c>
      <c r="Y10" s="244"/>
      <c r="Z10" s="36"/>
      <c r="AA10" s="58"/>
      <c r="AB10" s="250"/>
    </row>
    <row r="11" spans="1:28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1</v>
      </c>
      <c r="F11" s="30">
        <v>0</v>
      </c>
      <c r="G11" s="30">
        <v>0</v>
      </c>
      <c r="H11" s="30">
        <v>0</v>
      </c>
      <c r="I11" s="54">
        <v>1</v>
      </c>
      <c r="J11" s="26">
        <f t="shared" si="0"/>
        <v>2</v>
      </c>
      <c r="K11" s="30">
        <v>4</v>
      </c>
      <c r="L11" s="233"/>
      <c r="M11" s="29">
        <v>128</v>
      </c>
      <c r="N11" s="30">
        <v>194</v>
      </c>
      <c r="O11" s="238"/>
      <c r="P11" s="32">
        <f t="shared" si="1"/>
        <v>0</v>
      </c>
      <c r="Q11" s="33">
        <f t="shared" si="2"/>
        <v>0</v>
      </c>
      <c r="R11" s="33">
        <f t="shared" si="3"/>
        <v>0.2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228">
        <f t="shared" si="7"/>
        <v>0.25</v>
      </c>
      <c r="W11" s="35">
        <f t="shared" si="8"/>
        <v>0.05128205128205128</v>
      </c>
      <c r="X11" s="55">
        <v>0.10256410256410256</v>
      </c>
      <c r="Y11" s="244"/>
      <c r="Z11" s="36"/>
      <c r="AA11" s="37"/>
      <c r="AB11" s="248"/>
    </row>
    <row r="12" spans="1:28" s="146" customFormat="1" ht="13.5" customHeight="1">
      <c r="A12" s="317"/>
      <c r="B12" s="135" t="s">
        <v>7</v>
      </c>
      <c r="C12" s="29">
        <v>0</v>
      </c>
      <c r="D12" s="30">
        <v>1</v>
      </c>
      <c r="E12" s="30">
        <v>2</v>
      </c>
      <c r="F12" s="30">
        <v>1</v>
      </c>
      <c r="G12" s="30">
        <v>0</v>
      </c>
      <c r="H12" s="30">
        <v>0</v>
      </c>
      <c r="I12" s="54">
        <v>0</v>
      </c>
      <c r="J12" s="26">
        <f t="shared" si="0"/>
        <v>4</v>
      </c>
      <c r="K12" s="30">
        <v>3</v>
      </c>
      <c r="L12" s="233"/>
      <c r="M12" s="29">
        <v>79</v>
      </c>
      <c r="N12" s="30">
        <v>157</v>
      </c>
      <c r="O12" s="238"/>
      <c r="P12" s="32">
        <f t="shared" si="1"/>
        <v>0</v>
      </c>
      <c r="Q12" s="33">
        <f t="shared" si="2"/>
        <v>0.14285714285714285</v>
      </c>
      <c r="R12" s="33">
        <f t="shared" si="3"/>
        <v>0.4</v>
      </c>
      <c r="S12" s="33">
        <f t="shared" si="4"/>
        <v>0.09090909090909091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0.10256410256410256</v>
      </c>
      <c r="X12" s="55">
        <v>0.07692307692307693</v>
      </c>
      <c r="Y12" s="244"/>
      <c r="Z12" s="36"/>
      <c r="AA12" s="37"/>
      <c r="AB12" s="248"/>
    </row>
    <row r="13" spans="1:28" s="146" customFormat="1" ht="13.5" customHeight="1">
      <c r="A13" s="318"/>
      <c r="B13" s="140" t="s">
        <v>8</v>
      </c>
      <c r="C13" s="43">
        <v>0</v>
      </c>
      <c r="D13" s="44">
        <v>1</v>
      </c>
      <c r="E13" s="44">
        <v>0</v>
      </c>
      <c r="F13" s="44">
        <v>2</v>
      </c>
      <c r="G13" s="44">
        <v>0</v>
      </c>
      <c r="H13" s="44">
        <v>0</v>
      </c>
      <c r="I13" s="62">
        <v>0</v>
      </c>
      <c r="J13" s="40">
        <f t="shared" si="0"/>
        <v>3</v>
      </c>
      <c r="K13" s="44">
        <v>1</v>
      </c>
      <c r="L13" s="234"/>
      <c r="M13" s="43">
        <v>80</v>
      </c>
      <c r="N13" s="44">
        <v>110</v>
      </c>
      <c r="O13" s="239"/>
      <c r="P13" s="46">
        <f t="shared" si="1"/>
        <v>0</v>
      </c>
      <c r="Q13" s="47">
        <f t="shared" si="2"/>
        <v>0.14285714285714285</v>
      </c>
      <c r="R13" s="47">
        <f t="shared" si="3"/>
        <v>0</v>
      </c>
      <c r="S13" s="47">
        <f t="shared" si="4"/>
        <v>0.18181818181818182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0.07692307692307693</v>
      </c>
      <c r="X13" s="63">
        <v>0.02564102564102564</v>
      </c>
      <c r="Y13" s="245"/>
      <c r="Z13" s="50"/>
      <c r="AA13" s="51"/>
      <c r="AB13" s="249"/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0</v>
      </c>
      <c r="J14" s="26">
        <f t="shared" si="0"/>
        <v>0</v>
      </c>
      <c r="K14" s="68">
        <v>2</v>
      </c>
      <c r="L14" s="235"/>
      <c r="M14" s="67">
        <v>65</v>
      </c>
      <c r="N14" s="68">
        <v>102</v>
      </c>
      <c r="O14" s="240"/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</v>
      </c>
      <c r="T14" s="33">
        <f t="shared" si="5"/>
        <v>0</v>
      </c>
      <c r="U14" s="33">
        <f t="shared" si="6"/>
        <v>0</v>
      </c>
      <c r="V14" s="34">
        <f t="shared" si="7"/>
        <v>0</v>
      </c>
      <c r="W14" s="35">
        <f t="shared" si="8"/>
        <v>0</v>
      </c>
      <c r="X14" s="71">
        <v>0.05128205128205128</v>
      </c>
      <c r="Y14" s="246"/>
      <c r="Z14" s="74"/>
      <c r="AA14" s="37"/>
      <c r="AB14" s="248"/>
    </row>
    <row r="15" spans="1:28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1</v>
      </c>
      <c r="F15" s="30">
        <v>0</v>
      </c>
      <c r="G15" s="30">
        <v>0</v>
      </c>
      <c r="H15" s="30">
        <v>0</v>
      </c>
      <c r="I15" s="54">
        <v>0</v>
      </c>
      <c r="J15" s="26">
        <f t="shared" si="0"/>
        <v>1</v>
      </c>
      <c r="K15" s="30">
        <v>11</v>
      </c>
      <c r="L15" s="233"/>
      <c r="M15" s="29">
        <v>48</v>
      </c>
      <c r="N15" s="30">
        <v>98</v>
      </c>
      <c r="O15" s="238"/>
      <c r="P15" s="32">
        <f t="shared" si="1"/>
        <v>0</v>
      </c>
      <c r="Q15" s="33">
        <f t="shared" si="2"/>
        <v>0</v>
      </c>
      <c r="R15" s="33">
        <f t="shared" si="3"/>
        <v>0.2</v>
      </c>
      <c r="S15" s="33">
        <f t="shared" si="4"/>
        <v>0</v>
      </c>
      <c r="T15" s="33">
        <f t="shared" si="5"/>
        <v>0</v>
      </c>
      <c r="U15" s="33">
        <f t="shared" si="6"/>
        <v>0</v>
      </c>
      <c r="V15" s="34">
        <f t="shared" si="7"/>
        <v>0</v>
      </c>
      <c r="W15" s="35">
        <f t="shared" si="8"/>
        <v>0.02564102564102564</v>
      </c>
      <c r="X15" s="55">
        <v>0.28205128205128205</v>
      </c>
      <c r="Y15" s="244"/>
      <c r="Z15" s="36"/>
      <c r="AA15" s="37"/>
      <c r="AB15" s="248"/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1</v>
      </c>
      <c r="G16" s="30">
        <v>0</v>
      </c>
      <c r="H16" s="30">
        <v>0</v>
      </c>
      <c r="I16" s="54">
        <v>0</v>
      </c>
      <c r="J16" s="26">
        <f t="shared" si="0"/>
        <v>1</v>
      </c>
      <c r="K16" s="30">
        <v>1</v>
      </c>
      <c r="L16" s="233"/>
      <c r="M16" s="29">
        <v>63</v>
      </c>
      <c r="N16" s="30">
        <v>76</v>
      </c>
      <c r="O16" s="238"/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0.09090909090909091</v>
      </c>
      <c r="T16" s="33">
        <f t="shared" si="5"/>
        <v>0</v>
      </c>
      <c r="U16" s="33">
        <f t="shared" si="6"/>
        <v>0</v>
      </c>
      <c r="V16" s="34">
        <f t="shared" si="7"/>
        <v>0</v>
      </c>
      <c r="W16" s="35">
        <f t="shared" si="8"/>
        <v>0.02564102564102564</v>
      </c>
      <c r="X16" s="55">
        <v>0.02564102564102564</v>
      </c>
      <c r="Y16" s="244"/>
      <c r="Z16" s="36"/>
      <c r="AA16" s="37"/>
      <c r="AB16" s="248"/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1</v>
      </c>
      <c r="G17" s="30">
        <v>0</v>
      </c>
      <c r="H17" s="30">
        <v>0</v>
      </c>
      <c r="I17" s="54">
        <v>0</v>
      </c>
      <c r="J17" s="26">
        <f t="shared" si="0"/>
        <v>1</v>
      </c>
      <c r="K17" s="30">
        <v>6</v>
      </c>
      <c r="L17" s="233"/>
      <c r="M17" s="29">
        <v>60</v>
      </c>
      <c r="N17" s="30">
        <v>76</v>
      </c>
      <c r="O17" s="238"/>
      <c r="P17" s="32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0.09090909090909091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0.02564102564102564</v>
      </c>
      <c r="X17" s="55">
        <v>0.15384615384615385</v>
      </c>
      <c r="Y17" s="244"/>
      <c r="Z17" s="36"/>
      <c r="AA17" s="37"/>
      <c r="AB17" s="248"/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8">
        <v>0</v>
      </c>
      <c r="J18" s="223">
        <f t="shared" si="0"/>
        <v>1</v>
      </c>
      <c r="K18" s="87">
        <v>1</v>
      </c>
      <c r="L18" s="235"/>
      <c r="M18" s="86">
        <v>44</v>
      </c>
      <c r="N18" s="87">
        <v>56</v>
      </c>
      <c r="O18" s="240"/>
      <c r="P18" s="89">
        <f t="shared" si="1"/>
        <v>0</v>
      </c>
      <c r="Q18" s="90">
        <f aca="true" t="shared" si="9" ref="Q18:Q56">D18/6</f>
        <v>0.16666666666666666</v>
      </c>
      <c r="R18" s="90">
        <f t="shared" si="3"/>
        <v>0</v>
      </c>
      <c r="S18" s="90">
        <f t="shared" si="4"/>
        <v>0</v>
      </c>
      <c r="T18" s="90">
        <f t="shared" si="5"/>
        <v>0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0.02702702702702703</v>
      </c>
      <c r="X18" s="90">
        <v>0.02564102564102564</v>
      </c>
      <c r="Y18" s="246"/>
      <c r="Z18" s="148"/>
      <c r="AA18" s="149"/>
      <c r="AB18" s="250"/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1</v>
      </c>
      <c r="G19" s="80">
        <v>0</v>
      </c>
      <c r="H19" s="80">
        <v>0</v>
      </c>
      <c r="I19" s="81">
        <v>1</v>
      </c>
      <c r="J19" s="26">
        <f t="shared" si="0"/>
        <v>2</v>
      </c>
      <c r="K19" s="80">
        <v>0</v>
      </c>
      <c r="L19" s="233"/>
      <c r="M19" s="79">
        <v>34</v>
      </c>
      <c r="N19" s="80">
        <v>62</v>
      </c>
      <c r="O19" s="238"/>
      <c r="P19" s="32">
        <f t="shared" si="1"/>
        <v>0</v>
      </c>
      <c r="Q19" s="33">
        <f t="shared" si="9"/>
        <v>0</v>
      </c>
      <c r="R19" s="33">
        <f t="shared" si="3"/>
        <v>0</v>
      </c>
      <c r="S19" s="33">
        <f t="shared" si="4"/>
        <v>0.09090909090909091</v>
      </c>
      <c r="T19" s="33">
        <f t="shared" si="5"/>
        <v>0</v>
      </c>
      <c r="U19" s="33">
        <f t="shared" si="10"/>
        <v>0</v>
      </c>
      <c r="V19" s="228">
        <f t="shared" si="7"/>
        <v>0.25</v>
      </c>
      <c r="W19" s="35">
        <f t="shared" si="11"/>
        <v>0.05405405405405406</v>
      </c>
      <c r="X19" s="33">
        <v>0</v>
      </c>
      <c r="Y19" s="244"/>
      <c r="Z19" s="137"/>
      <c r="AA19" s="138"/>
      <c r="AB19" s="248"/>
    </row>
    <row r="20" spans="1:28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1</v>
      </c>
      <c r="G20" s="80">
        <v>0</v>
      </c>
      <c r="H20" s="80">
        <v>0</v>
      </c>
      <c r="I20" s="81">
        <v>0</v>
      </c>
      <c r="J20" s="26">
        <f t="shared" si="0"/>
        <v>1</v>
      </c>
      <c r="K20" s="80">
        <v>0</v>
      </c>
      <c r="L20" s="233"/>
      <c r="M20" s="79">
        <v>40</v>
      </c>
      <c r="N20" s="80">
        <v>50</v>
      </c>
      <c r="O20" s="238"/>
      <c r="P20" s="32">
        <f t="shared" si="1"/>
        <v>0</v>
      </c>
      <c r="Q20" s="33">
        <f t="shared" si="9"/>
        <v>0</v>
      </c>
      <c r="R20" s="33">
        <f t="shared" si="3"/>
        <v>0</v>
      </c>
      <c r="S20" s="33">
        <f t="shared" si="4"/>
        <v>0.09090909090909091</v>
      </c>
      <c r="T20" s="33">
        <f t="shared" si="5"/>
        <v>0</v>
      </c>
      <c r="U20" s="33">
        <f t="shared" si="10"/>
        <v>0</v>
      </c>
      <c r="V20" s="228">
        <f t="shared" si="7"/>
        <v>0</v>
      </c>
      <c r="W20" s="35">
        <f t="shared" si="11"/>
        <v>0.02702702702702703</v>
      </c>
      <c r="X20" s="33">
        <v>0</v>
      </c>
      <c r="Y20" s="244"/>
      <c r="Z20" s="137"/>
      <c r="AA20" s="138"/>
      <c r="AB20" s="248"/>
    </row>
    <row r="21" spans="1:28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1">
        <v>1</v>
      </c>
      <c r="J21" s="26">
        <f t="shared" si="0"/>
        <v>1</v>
      </c>
      <c r="K21" s="80">
        <v>1</v>
      </c>
      <c r="L21" s="233"/>
      <c r="M21" s="79">
        <v>24</v>
      </c>
      <c r="N21" s="80">
        <v>42</v>
      </c>
      <c r="O21" s="238"/>
      <c r="P21" s="32">
        <f t="shared" si="1"/>
        <v>0</v>
      </c>
      <c r="Q21" s="33">
        <f t="shared" si="9"/>
        <v>0</v>
      </c>
      <c r="R21" s="33">
        <f t="shared" si="3"/>
        <v>0</v>
      </c>
      <c r="S21" s="33">
        <f t="shared" si="4"/>
        <v>0</v>
      </c>
      <c r="T21" s="33">
        <f t="shared" si="5"/>
        <v>0</v>
      </c>
      <c r="U21" s="33">
        <f t="shared" si="10"/>
        <v>0</v>
      </c>
      <c r="V21" s="228">
        <f t="shared" si="7"/>
        <v>0.25</v>
      </c>
      <c r="W21" s="35">
        <f t="shared" si="11"/>
        <v>0.02702702702702703</v>
      </c>
      <c r="X21" s="33">
        <v>0.02564102564102564</v>
      </c>
      <c r="Y21" s="244"/>
      <c r="Z21" s="137"/>
      <c r="AA21" s="138"/>
      <c r="AB21" s="248"/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2</v>
      </c>
      <c r="G22" s="83">
        <v>0</v>
      </c>
      <c r="H22" s="83">
        <v>0</v>
      </c>
      <c r="I22" s="84">
        <v>0</v>
      </c>
      <c r="J22" s="40">
        <f t="shared" si="0"/>
        <v>2</v>
      </c>
      <c r="K22" s="83">
        <v>8</v>
      </c>
      <c r="L22" s="234"/>
      <c r="M22" s="82">
        <v>29</v>
      </c>
      <c r="N22" s="83">
        <v>38</v>
      </c>
      <c r="O22" s="239"/>
      <c r="P22" s="46">
        <f t="shared" si="1"/>
        <v>0</v>
      </c>
      <c r="Q22" s="47">
        <f t="shared" si="9"/>
        <v>0</v>
      </c>
      <c r="R22" s="47">
        <f t="shared" si="3"/>
        <v>0</v>
      </c>
      <c r="S22" s="47">
        <f t="shared" si="4"/>
        <v>0.18181818181818182</v>
      </c>
      <c r="T22" s="47">
        <f t="shared" si="5"/>
        <v>0</v>
      </c>
      <c r="U22" s="47">
        <f t="shared" si="10"/>
        <v>0</v>
      </c>
      <c r="V22" s="229">
        <f t="shared" si="7"/>
        <v>0</v>
      </c>
      <c r="W22" s="49">
        <f t="shared" si="11"/>
        <v>0.05405405405405406</v>
      </c>
      <c r="X22" s="47">
        <v>0.20512820512820512</v>
      </c>
      <c r="Y22" s="245"/>
      <c r="Z22" s="142"/>
      <c r="AA22" s="143"/>
      <c r="AB22" s="249"/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0</v>
      </c>
      <c r="F23" s="80">
        <v>2</v>
      </c>
      <c r="G23" s="80">
        <v>0</v>
      </c>
      <c r="H23" s="80">
        <v>0</v>
      </c>
      <c r="I23" s="81">
        <v>0</v>
      </c>
      <c r="J23" s="26">
        <f t="shared" si="0"/>
        <v>2</v>
      </c>
      <c r="K23" s="80">
        <v>1</v>
      </c>
      <c r="L23" s="233"/>
      <c r="M23" s="79">
        <v>33</v>
      </c>
      <c r="N23" s="80">
        <v>17</v>
      </c>
      <c r="O23" s="238"/>
      <c r="P23" s="32">
        <f t="shared" si="1"/>
        <v>0</v>
      </c>
      <c r="Q23" s="33">
        <f t="shared" si="9"/>
        <v>0</v>
      </c>
      <c r="R23" s="33">
        <f t="shared" si="3"/>
        <v>0</v>
      </c>
      <c r="S23" s="33">
        <f t="shared" si="4"/>
        <v>0.18181818181818182</v>
      </c>
      <c r="T23" s="33">
        <f t="shared" si="5"/>
        <v>0</v>
      </c>
      <c r="U23" s="33">
        <f t="shared" si="10"/>
        <v>0</v>
      </c>
      <c r="V23" s="34">
        <f t="shared" si="7"/>
        <v>0</v>
      </c>
      <c r="W23" s="35">
        <f t="shared" si="11"/>
        <v>0.05405405405405406</v>
      </c>
      <c r="X23" s="33">
        <v>0.02564102564102564</v>
      </c>
      <c r="Y23" s="244"/>
      <c r="Z23" s="137"/>
      <c r="AA23" s="138"/>
      <c r="AB23" s="248"/>
    </row>
    <row r="24" spans="1:28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3</v>
      </c>
      <c r="G24" s="80">
        <v>0</v>
      </c>
      <c r="H24" s="80">
        <v>0</v>
      </c>
      <c r="I24" s="81">
        <v>0</v>
      </c>
      <c r="J24" s="26">
        <f t="shared" si="0"/>
        <v>3</v>
      </c>
      <c r="K24" s="80">
        <v>0</v>
      </c>
      <c r="L24" s="233"/>
      <c r="M24" s="79">
        <v>25</v>
      </c>
      <c r="N24" s="80">
        <v>15</v>
      </c>
      <c r="O24" s="238"/>
      <c r="P24" s="32">
        <f t="shared" si="1"/>
        <v>0</v>
      </c>
      <c r="Q24" s="33">
        <f t="shared" si="9"/>
        <v>0</v>
      </c>
      <c r="R24" s="33">
        <f t="shared" si="3"/>
        <v>0</v>
      </c>
      <c r="S24" s="33">
        <f t="shared" si="4"/>
        <v>0.2727272727272727</v>
      </c>
      <c r="T24" s="33">
        <f t="shared" si="5"/>
        <v>0</v>
      </c>
      <c r="U24" s="33">
        <f t="shared" si="10"/>
        <v>0</v>
      </c>
      <c r="V24" s="34">
        <f t="shared" si="7"/>
        <v>0</v>
      </c>
      <c r="W24" s="35">
        <f t="shared" si="11"/>
        <v>0.08108108108108109</v>
      </c>
      <c r="X24" s="33">
        <v>0</v>
      </c>
      <c r="Y24" s="244"/>
      <c r="Z24" s="137"/>
      <c r="AA24" s="138"/>
      <c r="AB24" s="248"/>
    </row>
    <row r="25" spans="1:28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3</v>
      </c>
      <c r="G25" s="80">
        <v>0</v>
      </c>
      <c r="H25" s="80">
        <v>0</v>
      </c>
      <c r="I25" s="81">
        <v>0</v>
      </c>
      <c r="J25" s="26">
        <f t="shared" si="0"/>
        <v>3</v>
      </c>
      <c r="K25" s="80">
        <v>0</v>
      </c>
      <c r="L25" s="233"/>
      <c r="M25" s="79">
        <v>22</v>
      </c>
      <c r="N25" s="80">
        <v>15</v>
      </c>
      <c r="O25" s="238"/>
      <c r="P25" s="32">
        <f t="shared" si="1"/>
        <v>0</v>
      </c>
      <c r="Q25" s="33">
        <f t="shared" si="9"/>
        <v>0</v>
      </c>
      <c r="R25" s="33">
        <f t="shared" si="3"/>
        <v>0</v>
      </c>
      <c r="S25" s="33">
        <f t="shared" si="4"/>
        <v>0.2727272727272727</v>
      </c>
      <c r="T25" s="33">
        <f t="shared" si="5"/>
        <v>0</v>
      </c>
      <c r="U25" s="33">
        <f t="shared" si="10"/>
        <v>0</v>
      </c>
      <c r="V25" s="34">
        <f t="shared" si="7"/>
        <v>0</v>
      </c>
      <c r="W25" s="35">
        <f t="shared" si="11"/>
        <v>0.08108108108108109</v>
      </c>
      <c r="X25" s="33">
        <v>0</v>
      </c>
      <c r="Y25" s="244"/>
      <c r="Z25" s="137"/>
      <c r="AA25" s="138"/>
      <c r="AB25" s="248"/>
    </row>
    <row r="26" spans="1:28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0</v>
      </c>
      <c r="F26" s="83">
        <v>4</v>
      </c>
      <c r="G26" s="83">
        <v>0</v>
      </c>
      <c r="H26" s="83">
        <v>0</v>
      </c>
      <c r="I26" s="84">
        <v>0</v>
      </c>
      <c r="J26" s="26">
        <f t="shared" si="0"/>
        <v>4</v>
      </c>
      <c r="K26" s="83">
        <v>0</v>
      </c>
      <c r="L26" s="234"/>
      <c r="M26" s="82">
        <v>32</v>
      </c>
      <c r="N26" s="83">
        <v>29</v>
      </c>
      <c r="O26" s="239"/>
      <c r="P26" s="32">
        <f t="shared" si="1"/>
        <v>0</v>
      </c>
      <c r="Q26" s="33">
        <f t="shared" si="9"/>
        <v>0</v>
      </c>
      <c r="R26" s="33">
        <f t="shared" si="3"/>
        <v>0</v>
      </c>
      <c r="S26" s="33">
        <f t="shared" si="4"/>
        <v>0.36363636363636365</v>
      </c>
      <c r="T26" s="33">
        <f t="shared" si="5"/>
        <v>0</v>
      </c>
      <c r="U26" s="33">
        <f t="shared" si="10"/>
        <v>0</v>
      </c>
      <c r="V26" s="34">
        <f t="shared" si="7"/>
        <v>0</v>
      </c>
      <c r="W26" s="35">
        <f t="shared" si="11"/>
        <v>0.10810810810810811</v>
      </c>
      <c r="X26" s="47">
        <v>0</v>
      </c>
      <c r="Y26" s="245"/>
      <c r="Z26" s="142"/>
      <c r="AA26" s="143"/>
      <c r="AB26" s="249"/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0</v>
      </c>
      <c r="F27" s="87">
        <v>1</v>
      </c>
      <c r="G27" s="87">
        <v>0</v>
      </c>
      <c r="H27" s="87">
        <v>0</v>
      </c>
      <c r="I27" s="88">
        <v>0</v>
      </c>
      <c r="J27" s="223">
        <f t="shared" si="0"/>
        <v>1</v>
      </c>
      <c r="K27" s="87">
        <v>1</v>
      </c>
      <c r="L27" s="235"/>
      <c r="M27" s="86">
        <v>22</v>
      </c>
      <c r="N27" s="87">
        <v>21</v>
      </c>
      <c r="O27" s="240"/>
      <c r="P27" s="89">
        <f t="shared" si="1"/>
        <v>0</v>
      </c>
      <c r="Q27" s="90">
        <f t="shared" si="9"/>
        <v>0</v>
      </c>
      <c r="R27" s="90">
        <f t="shared" si="3"/>
        <v>0</v>
      </c>
      <c r="S27" s="90">
        <f t="shared" si="4"/>
        <v>0.09090909090909091</v>
      </c>
      <c r="T27" s="90">
        <f t="shared" si="5"/>
        <v>0</v>
      </c>
      <c r="U27" s="90">
        <f t="shared" si="10"/>
        <v>0</v>
      </c>
      <c r="V27" s="227">
        <f t="shared" si="7"/>
        <v>0</v>
      </c>
      <c r="W27" s="92">
        <f t="shared" si="11"/>
        <v>0.02702702702702703</v>
      </c>
      <c r="X27" s="90">
        <v>0.02564102564102564</v>
      </c>
      <c r="Y27" s="246"/>
      <c r="Z27" s="148"/>
      <c r="AA27" s="138"/>
      <c r="AB27" s="248"/>
    </row>
    <row r="28" spans="1:28" s="151" customFormat="1" ht="13.5" customHeight="1">
      <c r="A28" s="317"/>
      <c r="B28" s="135" t="s">
        <v>23</v>
      </c>
      <c r="C28" s="79">
        <v>0</v>
      </c>
      <c r="D28" s="80">
        <v>0</v>
      </c>
      <c r="E28" s="80">
        <v>0</v>
      </c>
      <c r="F28" s="80">
        <v>1</v>
      </c>
      <c r="G28" s="80">
        <v>0</v>
      </c>
      <c r="H28" s="80">
        <v>0</v>
      </c>
      <c r="I28" s="81">
        <v>0</v>
      </c>
      <c r="J28" s="26">
        <f t="shared" si="0"/>
        <v>1</v>
      </c>
      <c r="K28" s="80">
        <v>0</v>
      </c>
      <c r="L28" s="233"/>
      <c r="M28" s="79">
        <v>19</v>
      </c>
      <c r="N28" s="80">
        <v>31</v>
      </c>
      <c r="O28" s="238"/>
      <c r="P28" s="32">
        <f t="shared" si="1"/>
        <v>0</v>
      </c>
      <c r="Q28" s="33">
        <f t="shared" si="9"/>
        <v>0</v>
      </c>
      <c r="R28" s="33">
        <f t="shared" si="3"/>
        <v>0</v>
      </c>
      <c r="S28" s="33">
        <f t="shared" si="4"/>
        <v>0.09090909090909091</v>
      </c>
      <c r="T28" s="33">
        <f t="shared" si="5"/>
        <v>0</v>
      </c>
      <c r="U28" s="33">
        <f t="shared" si="10"/>
        <v>0</v>
      </c>
      <c r="V28" s="228">
        <f t="shared" si="7"/>
        <v>0</v>
      </c>
      <c r="W28" s="35">
        <f t="shared" si="11"/>
        <v>0.02702702702702703</v>
      </c>
      <c r="X28" s="33">
        <v>0</v>
      </c>
      <c r="Y28" s="244"/>
      <c r="Z28" s="137"/>
      <c r="AA28" s="138"/>
      <c r="AB28" s="248"/>
    </row>
    <row r="29" spans="1:28" s="151" customFormat="1" ht="13.5" customHeight="1">
      <c r="A29" s="317"/>
      <c r="B29" s="135" t="s">
        <v>24</v>
      </c>
      <c r="C29" s="79">
        <v>0</v>
      </c>
      <c r="D29" s="80">
        <v>0</v>
      </c>
      <c r="E29" s="80">
        <v>0</v>
      </c>
      <c r="F29" s="80">
        <v>2</v>
      </c>
      <c r="G29" s="80">
        <v>0</v>
      </c>
      <c r="H29" s="80">
        <v>0</v>
      </c>
      <c r="I29" s="81">
        <v>0</v>
      </c>
      <c r="J29" s="26">
        <f t="shared" si="0"/>
        <v>2</v>
      </c>
      <c r="K29" s="80">
        <v>0</v>
      </c>
      <c r="L29" s="233"/>
      <c r="M29" s="79">
        <v>24</v>
      </c>
      <c r="N29" s="80">
        <v>17</v>
      </c>
      <c r="O29" s="238"/>
      <c r="P29" s="32">
        <f t="shared" si="1"/>
        <v>0</v>
      </c>
      <c r="Q29" s="33">
        <f t="shared" si="9"/>
        <v>0</v>
      </c>
      <c r="R29" s="33">
        <f t="shared" si="3"/>
        <v>0</v>
      </c>
      <c r="S29" s="33">
        <f t="shared" si="4"/>
        <v>0.18181818181818182</v>
      </c>
      <c r="T29" s="33">
        <f t="shared" si="5"/>
        <v>0</v>
      </c>
      <c r="U29" s="33">
        <f t="shared" si="10"/>
        <v>0</v>
      </c>
      <c r="V29" s="228">
        <f t="shared" si="7"/>
        <v>0</v>
      </c>
      <c r="W29" s="35">
        <f t="shared" si="11"/>
        <v>0.05405405405405406</v>
      </c>
      <c r="X29" s="33">
        <v>0</v>
      </c>
      <c r="Y29" s="244"/>
      <c r="Z29" s="137"/>
      <c r="AA29" s="138"/>
      <c r="AB29" s="248"/>
    </row>
    <row r="30" spans="1:28" s="151" customFormat="1" ht="13.5" customHeight="1">
      <c r="A30" s="318"/>
      <c r="B30" s="140" t="s">
        <v>25</v>
      </c>
      <c r="C30" s="82">
        <v>0</v>
      </c>
      <c r="D30" s="83">
        <v>0</v>
      </c>
      <c r="E30" s="83">
        <v>0</v>
      </c>
      <c r="F30" s="83">
        <v>1</v>
      </c>
      <c r="G30" s="83">
        <v>0</v>
      </c>
      <c r="H30" s="83">
        <v>0</v>
      </c>
      <c r="I30" s="84">
        <v>0</v>
      </c>
      <c r="J30" s="40">
        <f t="shared" si="0"/>
        <v>1</v>
      </c>
      <c r="K30" s="83">
        <v>0</v>
      </c>
      <c r="L30" s="234"/>
      <c r="M30" s="82">
        <v>30</v>
      </c>
      <c r="N30" s="83">
        <v>20</v>
      </c>
      <c r="O30" s="239"/>
      <c r="P30" s="46">
        <f t="shared" si="1"/>
        <v>0</v>
      </c>
      <c r="Q30" s="47">
        <f t="shared" si="9"/>
        <v>0</v>
      </c>
      <c r="R30" s="47">
        <f t="shared" si="3"/>
        <v>0</v>
      </c>
      <c r="S30" s="47">
        <f t="shared" si="4"/>
        <v>0.09090909090909091</v>
      </c>
      <c r="T30" s="47">
        <f t="shared" si="5"/>
        <v>0</v>
      </c>
      <c r="U30" s="47">
        <f t="shared" si="10"/>
        <v>0</v>
      </c>
      <c r="V30" s="229">
        <f t="shared" si="7"/>
        <v>0</v>
      </c>
      <c r="W30" s="49">
        <f t="shared" si="11"/>
        <v>0.02702702702702703</v>
      </c>
      <c r="X30" s="47">
        <v>0</v>
      </c>
      <c r="Y30" s="245"/>
      <c r="Z30" s="142"/>
      <c r="AA30" s="138"/>
      <c r="AB30" s="248"/>
    </row>
    <row r="31" spans="1:28" s="151" customFormat="1" ht="13.5" customHeight="1">
      <c r="A31" s="316">
        <v>7</v>
      </c>
      <c r="B31" s="145" t="s">
        <v>26</v>
      </c>
      <c r="C31" s="86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8">
        <v>0</v>
      </c>
      <c r="J31" s="26">
        <f t="shared" si="0"/>
        <v>0</v>
      </c>
      <c r="K31" s="87">
        <v>1</v>
      </c>
      <c r="L31" s="235"/>
      <c r="M31" s="86">
        <v>16</v>
      </c>
      <c r="N31" s="87">
        <v>15</v>
      </c>
      <c r="O31" s="240"/>
      <c r="P31" s="32">
        <f t="shared" si="1"/>
        <v>0</v>
      </c>
      <c r="Q31" s="33">
        <f t="shared" si="9"/>
        <v>0</v>
      </c>
      <c r="R31" s="33">
        <f t="shared" si="3"/>
        <v>0</v>
      </c>
      <c r="S31" s="33">
        <f t="shared" si="4"/>
        <v>0</v>
      </c>
      <c r="T31" s="33">
        <f t="shared" si="5"/>
        <v>0</v>
      </c>
      <c r="U31" s="33">
        <f t="shared" si="10"/>
        <v>0</v>
      </c>
      <c r="V31" s="34">
        <f t="shared" si="7"/>
        <v>0</v>
      </c>
      <c r="W31" s="35">
        <f t="shared" si="11"/>
        <v>0</v>
      </c>
      <c r="X31" s="90">
        <v>0.02564102564102564</v>
      </c>
      <c r="Y31" s="246"/>
      <c r="Z31" s="148"/>
      <c r="AA31" s="149"/>
      <c r="AB31" s="250"/>
    </row>
    <row r="32" spans="1:28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1">
        <v>0</v>
      </c>
      <c r="J32" s="26">
        <f t="shared" si="0"/>
        <v>0</v>
      </c>
      <c r="K32" s="80">
        <v>2</v>
      </c>
      <c r="L32" s="233"/>
      <c r="M32" s="79">
        <v>18</v>
      </c>
      <c r="N32" s="80">
        <v>40</v>
      </c>
      <c r="O32" s="238"/>
      <c r="P32" s="32">
        <f t="shared" si="1"/>
        <v>0</v>
      </c>
      <c r="Q32" s="33">
        <f t="shared" si="9"/>
        <v>0</v>
      </c>
      <c r="R32" s="33">
        <f t="shared" si="3"/>
        <v>0</v>
      </c>
      <c r="S32" s="33">
        <f t="shared" si="4"/>
        <v>0</v>
      </c>
      <c r="T32" s="33">
        <f t="shared" si="5"/>
        <v>0</v>
      </c>
      <c r="U32" s="33">
        <f t="shared" si="10"/>
        <v>0</v>
      </c>
      <c r="V32" s="34">
        <f t="shared" si="7"/>
        <v>0</v>
      </c>
      <c r="W32" s="35">
        <f t="shared" si="11"/>
        <v>0</v>
      </c>
      <c r="X32" s="33">
        <v>0.05128205128205128</v>
      </c>
      <c r="Y32" s="244"/>
      <c r="Z32" s="137"/>
      <c r="AA32" s="138"/>
      <c r="AB32" s="248"/>
    </row>
    <row r="33" spans="1:28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1</v>
      </c>
      <c r="F33" s="80">
        <v>0</v>
      </c>
      <c r="G33" s="80">
        <v>0</v>
      </c>
      <c r="H33" s="80">
        <v>0</v>
      </c>
      <c r="I33" s="81">
        <v>0</v>
      </c>
      <c r="J33" s="26">
        <f t="shared" si="0"/>
        <v>1</v>
      </c>
      <c r="K33" s="80">
        <v>0</v>
      </c>
      <c r="L33" s="233"/>
      <c r="M33" s="79">
        <v>30</v>
      </c>
      <c r="N33" s="80">
        <v>28</v>
      </c>
      <c r="O33" s="238"/>
      <c r="P33" s="32">
        <f t="shared" si="1"/>
        <v>0</v>
      </c>
      <c r="Q33" s="33">
        <f t="shared" si="9"/>
        <v>0</v>
      </c>
      <c r="R33" s="33">
        <f t="shared" si="3"/>
        <v>0.2</v>
      </c>
      <c r="S33" s="33">
        <f t="shared" si="4"/>
        <v>0</v>
      </c>
      <c r="T33" s="33">
        <f t="shared" si="5"/>
        <v>0</v>
      </c>
      <c r="U33" s="33">
        <f t="shared" si="10"/>
        <v>0</v>
      </c>
      <c r="V33" s="34">
        <f t="shared" si="7"/>
        <v>0</v>
      </c>
      <c r="W33" s="35">
        <f t="shared" si="11"/>
        <v>0.02702702702702703</v>
      </c>
      <c r="X33" s="33">
        <v>0</v>
      </c>
      <c r="Y33" s="244"/>
      <c r="Z33" s="137"/>
      <c r="AA33" s="138"/>
      <c r="AB33" s="248"/>
    </row>
    <row r="34" spans="1:28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1</v>
      </c>
      <c r="G34" s="80">
        <v>0</v>
      </c>
      <c r="H34" s="80">
        <v>0</v>
      </c>
      <c r="I34" s="81">
        <v>0</v>
      </c>
      <c r="J34" s="26">
        <f t="shared" si="0"/>
        <v>1</v>
      </c>
      <c r="K34" s="80">
        <v>0</v>
      </c>
      <c r="L34" s="233"/>
      <c r="M34" s="79">
        <v>47</v>
      </c>
      <c r="N34" s="80">
        <v>15</v>
      </c>
      <c r="O34" s="238"/>
      <c r="P34" s="32">
        <f t="shared" si="1"/>
        <v>0</v>
      </c>
      <c r="Q34" s="33">
        <f t="shared" si="9"/>
        <v>0</v>
      </c>
      <c r="R34" s="33">
        <f t="shared" si="3"/>
        <v>0</v>
      </c>
      <c r="S34" s="33">
        <f t="shared" si="4"/>
        <v>0.09090909090909091</v>
      </c>
      <c r="T34" s="33">
        <f t="shared" si="5"/>
        <v>0</v>
      </c>
      <c r="U34" s="33">
        <f t="shared" si="10"/>
        <v>0</v>
      </c>
      <c r="V34" s="34">
        <f t="shared" si="7"/>
        <v>0</v>
      </c>
      <c r="W34" s="35">
        <f t="shared" si="11"/>
        <v>0.02702702702702703</v>
      </c>
      <c r="X34" s="33">
        <v>0</v>
      </c>
      <c r="Y34" s="244"/>
      <c r="Z34" s="137"/>
      <c r="AA34" s="138"/>
      <c r="AB34" s="248"/>
    </row>
    <row r="35" spans="1:28" s="151" customFormat="1" ht="13.5" customHeight="1">
      <c r="A35" s="318"/>
      <c r="B35" s="140" t="s">
        <v>30</v>
      </c>
      <c r="C35" s="82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v>0</v>
      </c>
      <c r="J35" s="26">
        <f t="shared" si="0"/>
        <v>0</v>
      </c>
      <c r="K35" s="80">
        <v>0</v>
      </c>
      <c r="L35" s="233"/>
      <c r="M35" s="79">
        <v>36</v>
      </c>
      <c r="N35" s="80">
        <v>31</v>
      </c>
      <c r="O35" s="238"/>
      <c r="P35" s="32">
        <f t="shared" si="1"/>
        <v>0</v>
      </c>
      <c r="Q35" s="33">
        <f t="shared" si="9"/>
        <v>0</v>
      </c>
      <c r="R35" s="33">
        <f t="shared" si="3"/>
        <v>0</v>
      </c>
      <c r="S35" s="33">
        <f t="shared" si="4"/>
        <v>0</v>
      </c>
      <c r="T35" s="33">
        <f t="shared" si="5"/>
        <v>0</v>
      </c>
      <c r="U35" s="33">
        <f t="shared" si="10"/>
        <v>0</v>
      </c>
      <c r="V35" s="34">
        <f t="shared" si="7"/>
        <v>0</v>
      </c>
      <c r="W35" s="35">
        <f t="shared" si="11"/>
        <v>0</v>
      </c>
      <c r="X35" s="33">
        <v>0</v>
      </c>
      <c r="Y35" s="244"/>
      <c r="Z35" s="137"/>
      <c r="AA35" s="138"/>
      <c r="AB35" s="248"/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1">
        <v>0</v>
      </c>
      <c r="J36" s="223">
        <f t="shared" si="0"/>
        <v>0</v>
      </c>
      <c r="K36" s="87">
        <v>0</v>
      </c>
      <c r="L36" s="235"/>
      <c r="M36" s="86">
        <v>31</v>
      </c>
      <c r="N36" s="87">
        <v>43</v>
      </c>
      <c r="O36" s="240"/>
      <c r="P36" s="89">
        <f t="shared" si="1"/>
        <v>0</v>
      </c>
      <c r="Q36" s="90">
        <f t="shared" si="9"/>
        <v>0</v>
      </c>
      <c r="R36" s="90">
        <f t="shared" si="3"/>
        <v>0</v>
      </c>
      <c r="S36" s="90">
        <f t="shared" si="4"/>
        <v>0</v>
      </c>
      <c r="T36" s="90">
        <f t="shared" si="5"/>
        <v>0</v>
      </c>
      <c r="U36" s="90">
        <f t="shared" si="10"/>
        <v>0</v>
      </c>
      <c r="V36" s="227">
        <f t="shared" si="7"/>
        <v>0</v>
      </c>
      <c r="W36" s="92">
        <f t="shared" si="11"/>
        <v>0</v>
      </c>
      <c r="X36" s="90">
        <v>0</v>
      </c>
      <c r="Y36" s="246"/>
      <c r="Z36" s="148"/>
      <c r="AA36" s="149"/>
      <c r="AB36" s="250"/>
    </row>
    <row r="37" spans="1:28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1">
        <v>0</v>
      </c>
      <c r="J37" s="26">
        <f aca="true" t="shared" si="12" ref="J37:J56">SUM(C37:I37)</f>
        <v>0</v>
      </c>
      <c r="K37" s="80">
        <v>0</v>
      </c>
      <c r="L37" s="233"/>
      <c r="M37" s="79">
        <v>28</v>
      </c>
      <c r="N37" s="80">
        <v>19</v>
      </c>
      <c r="O37" s="238"/>
      <c r="P37" s="32">
        <f aca="true" t="shared" si="13" ref="P37:P56">C37/3</f>
        <v>0</v>
      </c>
      <c r="Q37" s="33">
        <f t="shared" si="9"/>
        <v>0</v>
      </c>
      <c r="R37" s="33">
        <f aca="true" t="shared" si="14" ref="R37:R56">E37/5</f>
        <v>0</v>
      </c>
      <c r="S37" s="33">
        <f aca="true" t="shared" si="15" ref="S37:S56">F37/11</f>
        <v>0</v>
      </c>
      <c r="T37" s="33">
        <f aca="true" t="shared" si="16" ref="T37:T56">G37/4</f>
        <v>0</v>
      </c>
      <c r="U37" s="33">
        <f t="shared" si="10"/>
        <v>0</v>
      </c>
      <c r="V37" s="228">
        <f aca="true" t="shared" si="17" ref="V37:V56">I37/4</f>
        <v>0</v>
      </c>
      <c r="W37" s="35">
        <f t="shared" si="11"/>
        <v>0</v>
      </c>
      <c r="X37" s="33">
        <v>0</v>
      </c>
      <c r="Y37" s="244"/>
      <c r="Z37" s="137"/>
      <c r="AA37" s="138"/>
      <c r="AB37" s="248"/>
    </row>
    <row r="38" spans="1:28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1">
        <v>0</v>
      </c>
      <c r="J38" s="26">
        <f t="shared" si="12"/>
        <v>0</v>
      </c>
      <c r="K38" s="80">
        <v>0</v>
      </c>
      <c r="L38" s="233"/>
      <c r="M38" s="79">
        <v>51</v>
      </c>
      <c r="N38" s="80">
        <v>28</v>
      </c>
      <c r="O38" s="238"/>
      <c r="P38" s="32">
        <f t="shared" si="13"/>
        <v>0</v>
      </c>
      <c r="Q38" s="33">
        <f t="shared" si="9"/>
        <v>0</v>
      </c>
      <c r="R38" s="33">
        <f t="shared" si="14"/>
        <v>0</v>
      </c>
      <c r="S38" s="33">
        <f t="shared" si="15"/>
        <v>0</v>
      </c>
      <c r="T38" s="33">
        <f t="shared" si="16"/>
        <v>0</v>
      </c>
      <c r="U38" s="33">
        <f t="shared" si="10"/>
        <v>0</v>
      </c>
      <c r="V38" s="228">
        <f t="shared" si="17"/>
        <v>0</v>
      </c>
      <c r="W38" s="35">
        <f t="shared" si="11"/>
        <v>0</v>
      </c>
      <c r="X38" s="33">
        <v>0</v>
      </c>
      <c r="Y38" s="244"/>
      <c r="Z38" s="137"/>
      <c r="AA38" s="138"/>
      <c r="AB38" s="248"/>
    </row>
    <row r="39" spans="1:28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4">
        <v>0</v>
      </c>
      <c r="J39" s="40">
        <f t="shared" si="12"/>
        <v>0</v>
      </c>
      <c r="K39" s="83">
        <v>0</v>
      </c>
      <c r="L39" s="234"/>
      <c r="M39" s="82">
        <v>56</v>
      </c>
      <c r="N39" s="83">
        <v>33</v>
      </c>
      <c r="O39" s="239"/>
      <c r="P39" s="46">
        <f t="shared" si="13"/>
        <v>0</v>
      </c>
      <c r="Q39" s="47">
        <f t="shared" si="9"/>
        <v>0</v>
      </c>
      <c r="R39" s="47">
        <f t="shared" si="14"/>
        <v>0</v>
      </c>
      <c r="S39" s="47">
        <f t="shared" si="15"/>
        <v>0</v>
      </c>
      <c r="T39" s="47">
        <f t="shared" si="16"/>
        <v>0</v>
      </c>
      <c r="U39" s="47">
        <f t="shared" si="10"/>
        <v>0</v>
      </c>
      <c r="V39" s="229">
        <f t="shared" si="17"/>
        <v>0</v>
      </c>
      <c r="W39" s="49">
        <f t="shared" si="11"/>
        <v>0</v>
      </c>
      <c r="X39" s="47">
        <v>0</v>
      </c>
      <c r="Y39" s="245"/>
      <c r="Z39" s="142"/>
      <c r="AA39" s="138"/>
      <c r="AB39" s="248"/>
    </row>
    <row r="40" spans="1:28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1</v>
      </c>
      <c r="G40" s="87">
        <v>0</v>
      </c>
      <c r="H40" s="87">
        <v>0</v>
      </c>
      <c r="I40" s="88">
        <v>0</v>
      </c>
      <c r="J40" s="223">
        <f t="shared" si="12"/>
        <v>1</v>
      </c>
      <c r="K40" s="87">
        <v>2</v>
      </c>
      <c r="L40" s="235"/>
      <c r="M40" s="86">
        <v>74</v>
      </c>
      <c r="N40" s="87">
        <v>45</v>
      </c>
      <c r="O40" s="240"/>
      <c r="P40" s="32">
        <f t="shared" si="13"/>
        <v>0</v>
      </c>
      <c r="Q40" s="33">
        <f t="shared" si="9"/>
        <v>0</v>
      </c>
      <c r="R40" s="33">
        <f t="shared" si="14"/>
        <v>0</v>
      </c>
      <c r="S40" s="33">
        <f t="shared" si="15"/>
        <v>0.09090909090909091</v>
      </c>
      <c r="T40" s="33">
        <f t="shared" si="16"/>
        <v>0</v>
      </c>
      <c r="U40" s="33">
        <f t="shared" si="10"/>
        <v>0</v>
      </c>
      <c r="V40" s="34">
        <f t="shared" si="17"/>
        <v>0</v>
      </c>
      <c r="W40" s="35">
        <f t="shared" si="11"/>
        <v>0.02702702702702703</v>
      </c>
      <c r="X40" s="90">
        <v>0.05128205128205128</v>
      </c>
      <c r="Y40" s="246"/>
      <c r="Z40" s="148"/>
      <c r="AA40" s="149"/>
      <c r="AB40" s="250"/>
    </row>
    <row r="41" spans="1:28" s="151" customFormat="1" ht="13.5" customHeight="1">
      <c r="A41" s="317"/>
      <c r="B41" s="135" t="s">
        <v>36</v>
      </c>
      <c r="C41" s="79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1">
        <v>0</v>
      </c>
      <c r="J41" s="26">
        <f t="shared" si="12"/>
        <v>0</v>
      </c>
      <c r="K41" s="80">
        <v>0</v>
      </c>
      <c r="L41" s="233"/>
      <c r="M41" s="79">
        <v>94</v>
      </c>
      <c r="N41" s="80">
        <v>42</v>
      </c>
      <c r="O41" s="238"/>
      <c r="P41" s="32">
        <f t="shared" si="13"/>
        <v>0</v>
      </c>
      <c r="Q41" s="33">
        <f t="shared" si="9"/>
        <v>0</v>
      </c>
      <c r="R41" s="33">
        <f t="shared" si="14"/>
        <v>0</v>
      </c>
      <c r="S41" s="33">
        <f t="shared" si="15"/>
        <v>0</v>
      </c>
      <c r="T41" s="33">
        <f t="shared" si="16"/>
        <v>0</v>
      </c>
      <c r="U41" s="33">
        <f t="shared" si="10"/>
        <v>0</v>
      </c>
      <c r="V41" s="34">
        <f t="shared" si="17"/>
        <v>0</v>
      </c>
      <c r="W41" s="35">
        <f t="shared" si="11"/>
        <v>0</v>
      </c>
      <c r="X41" s="33">
        <v>0</v>
      </c>
      <c r="Y41" s="244"/>
      <c r="Z41" s="137"/>
      <c r="AA41" s="138"/>
      <c r="AB41" s="248"/>
    </row>
    <row r="42" spans="1:28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0</v>
      </c>
      <c r="F42" s="80">
        <v>1</v>
      </c>
      <c r="G42" s="80">
        <v>0</v>
      </c>
      <c r="H42" s="80">
        <v>0</v>
      </c>
      <c r="I42" s="81">
        <v>0</v>
      </c>
      <c r="J42" s="26">
        <f t="shared" si="12"/>
        <v>1</v>
      </c>
      <c r="K42" s="80">
        <v>0</v>
      </c>
      <c r="L42" s="233"/>
      <c r="M42" s="79">
        <v>79</v>
      </c>
      <c r="N42" s="80">
        <v>39</v>
      </c>
      <c r="O42" s="238"/>
      <c r="P42" s="32">
        <f t="shared" si="13"/>
        <v>0</v>
      </c>
      <c r="Q42" s="33">
        <f t="shared" si="9"/>
        <v>0</v>
      </c>
      <c r="R42" s="33">
        <f t="shared" si="14"/>
        <v>0</v>
      </c>
      <c r="S42" s="33">
        <f t="shared" si="15"/>
        <v>0.09090909090909091</v>
      </c>
      <c r="T42" s="33">
        <f t="shared" si="16"/>
        <v>0</v>
      </c>
      <c r="U42" s="33">
        <f t="shared" si="10"/>
        <v>0</v>
      </c>
      <c r="V42" s="34">
        <f t="shared" si="17"/>
        <v>0</v>
      </c>
      <c r="W42" s="35">
        <f t="shared" si="11"/>
        <v>0.02702702702702703</v>
      </c>
      <c r="X42" s="33">
        <v>0</v>
      </c>
      <c r="Y42" s="244"/>
      <c r="Z42" s="137"/>
      <c r="AA42" s="138"/>
      <c r="AB42" s="248"/>
    </row>
    <row r="43" spans="1:28" s="151" customFormat="1" ht="13.5" customHeight="1">
      <c r="A43" s="317"/>
      <c r="B43" s="135" t="s">
        <v>38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26">
        <f t="shared" si="12"/>
        <v>0</v>
      </c>
      <c r="K43" s="80">
        <v>0</v>
      </c>
      <c r="L43" s="233"/>
      <c r="M43" s="79">
        <v>171</v>
      </c>
      <c r="N43" s="80">
        <v>46</v>
      </c>
      <c r="O43" s="238"/>
      <c r="P43" s="32">
        <f t="shared" si="13"/>
        <v>0</v>
      </c>
      <c r="Q43" s="33">
        <f t="shared" si="9"/>
        <v>0</v>
      </c>
      <c r="R43" s="33">
        <f t="shared" si="14"/>
        <v>0</v>
      </c>
      <c r="S43" s="33">
        <f t="shared" si="15"/>
        <v>0</v>
      </c>
      <c r="T43" s="33">
        <f t="shared" si="16"/>
        <v>0</v>
      </c>
      <c r="U43" s="33">
        <f t="shared" si="10"/>
        <v>0</v>
      </c>
      <c r="V43" s="34">
        <f t="shared" si="17"/>
        <v>0</v>
      </c>
      <c r="W43" s="35">
        <f t="shared" si="11"/>
        <v>0</v>
      </c>
      <c r="X43" s="33">
        <v>0</v>
      </c>
      <c r="Y43" s="244"/>
      <c r="Z43" s="137"/>
      <c r="AA43" s="138"/>
      <c r="AB43" s="248"/>
    </row>
    <row r="44" spans="1:28" s="151" customFormat="1" ht="13.5" customHeight="1">
      <c r="A44" s="318"/>
      <c r="B44" s="140" t="s">
        <v>39</v>
      </c>
      <c r="C44" s="82">
        <v>0</v>
      </c>
      <c r="D44" s="83">
        <v>0</v>
      </c>
      <c r="E44" s="83">
        <v>0</v>
      </c>
      <c r="F44" s="83">
        <v>2</v>
      </c>
      <c r="G44" s="83">
        <v>0</v>
      </c>
      <c r="H44" s="83">
        <v>0</v>
      </c>
      <c r="I44" s="84">
        <v>0</v>
      </c>
      <c r="J44" s="26">
        <f t="shared" si="12"/>
        <v>2</v>
      </c>
      <c r="K44" s="83">
        <v>0</v>
      </c>
      <c r="L44" s="234"/>
      <c r="M44" s="82">
        <v>224</v>
      </c>
      <c r="N44" s="83">
        <v>88</v>
      </c>
      <c r="O44" s="239"/>
      <c r="P44" s="32">
        <f t="shared" si="13"/>
        <v>0</v>
      </c>
      <c r="Q44" s="33">
        <f t="shared" si="9"/>
        <v>0</v>
      </c>
      <c r="R44" s="33">
        <f t="shared" si="14"/>
        <v>0</v>
      </c>
      <c r="S44" s="33">
        <f t="shared" si="15"/>
        <v>0.18181818181818182</v>
      </c>
      <c r="T44" s="33">
        <f t="shared" si="16"/>
        <v>0</v>
      </c>
      <c r="U44" s="33">
        <f t="shared" si="10"/>
        <v>0</v>
      </c>
      <c r="V44" s="34">
        <f t="shared" si="17"/>
        <v>0</v>
      </c>
      <c r="W44" s="35">
        <f t="shared" si="11"/>
        <v>0.05405405405405406</v>
      </c>
      <c r="X44" s="47">
        <v>0</v>
      </c>
      <c r="Y44" s="245"/>
      <c r="Z44" s="142"/>
      <c r="AA44" s="143"/>
      <c r="AB44" s="249"/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1</v>
      </c>
      <c r="G45" s="80">
        <v>0</v>
      </c>
      <c r="H45" s="80">
        <v>0</v>
      </c>
      <c r="I45" s="81">
        <v>0</v>
      </c>
      <c r="J45" s="223">
        <f t="shared" si="12"/>
        <v>1</v>
      </c>
      <c r="K45" s="80">
        <v>0</v>
      </c>
      <c r="L45" s="233"/>
      <c r="M45" s="79">
        <v>195</v>
      </c>
      <c r="N45" s="80">
        <v>68</v>
      </c>
      <c r="O45" s="238"/>
      <c r="P45" s="89">
        <f t="shared" si="13"/>
        <v>0</v>
      </c>
      <c r="Q45" s="90">
        <f t="shared" si="9"/>
        <v>0</v>
      </c>
      <c r="R45" s="90">
        <f t="shared" si="14"/>
        <v>0</v>
      </c>
      <c r="S45" s="90">
        <f t="shared" si="15"/>
        <v>0.09090909090909091</v>
      </c>
      <c r="T45" s="90">
        <f t="shared" si="16"/>
        <v>0</v>
      </c>
      <c r="U45" s="90">
        <f t="shared" si="10"/>
        <v>0</v>
      </c>
      <c r="V45" s="227">
        <f t="shared" si="17"/>
        <v>0</v>
      </c>
      <c r="W45" s="92">
        <f t="shared" si="11"/>
        <v>0.02702702702702703</v>
      </c>
      <c r="X45" s="33">
        <v>0</v>
      </c>
      <c r="Y45" s="244"/>
      <c r="Z45" s="137"/>
      <c r="AA45" s="138"/>
      <c r="AB45" s="248"/>
    </row>
    <row r="46" spans="1:28" s="151" customFormat="1" ht="13.5" customHeight="1">
      <c r="A46" s="317"/>
      <c r="B46" s="135" t="s">
        <v>41</v>
      </c>
      <c r="C46" s="79">
        <v>0</v>
      </c>
      <c r="D46" s="80">
        <v>0</v>
      </c>
      <c r="E46" s="80">
        <v>1</v>
      </c>
      <c r="F46" s="80">
        <v>2</v>
      </c>
      <c r="G46" s="80">
        <v>0</v>
      </c>
      <c r="H46" s="80">
        <v>0</v>
      </c>
      <c r="I46" s="81">
        <v>0</v>
      </c>
      <c r="J46" s="26">
        <f t="shared" si="12"/>
        <v>3</v>
      </c>
      <c r="K46" s="80">
        <v>0</v>
      </c>
      <c r="L46" s="233"/>
      <c r="M46" s="79">
        <v>279</v>
      </c>
      <c r="N46" s="80">
        <v>68</v>
      </c>
      <c r="O46" s="238"/>
      <c r="P46" s="32">
        <f t="shared" si="13"/>
        <v>0</v>
      </c>
      <c r="Q46" s="33">
        <f t="shared" si="9"/>
        <v>0</v>
      </c>
      <c r="R46" s="33">
        <f t="shared" si="14"/>
        <v>0.2</v>
      </c>
      <c r="S46" s="33">
        <f t="shared" si="15"/>
        <v>0.18181818181818182</v>
      </c>
      <c r="T46" s="33">
        <f t="shared" si="16"/>
        <v>0</v>
      </c>
      <c r="U46" s="33">
        <f t="shared" si="10"/>
        <v>0</v>
      </c>
      <c r="V46" s="228">
        <f t="shared" si="17"/>
        <v>0</v>
      </c>
      <c r="W46" s="35">
        <f t="shared" si="11"/>
        <v>0.08108108108108109</v>
      </c>
      <c r="X46" s="33">
        <v>0</v>
      </c>
      <c r="Y46" s="244"/>
      <c r="Z46" s="137"/>
      <c r="AA46" s="138"/>
      <c r="AB46" s="248"/>
    </row>
    <row r="47" spans="1:28" s="151" customFormat="1" ht="13.5" customHeight="1">
      <c r="A47" s="317"/>
      <c r="B47" s="135" t="s">
        <v>42</v>
      </c>
      <c r="C47" s="79">
        <v>0</v>
      </c>
      <c r="D47" s="80">
        <v>1</v>
      </c>
      <c r="E47" s="80">
        <v>0</v>
      </c>
      <c r="F47" s="80">
        <v>4</v>
      </c>
      <c r="G47" s="80">
        <v>0</v>
      </c>
      <c r="H47" s="80">
        <v>0</v>
      </c>
      <c r="I47" s="81">
        <v>0</v>
      </c>
      <c r="J47" s="26">
        <f t="shared" si="12"/>
        <v>5</v>
      </c>
      <c r="K47" s="80">
        <v>0</v>
      </c>
      <c r="L47" s="233"/>
      <c r="M47" s="79">
        <v>412</v>
      </c>
      <c r="N47" s="80">
        <v>105</v>
      </c>
      <c r="O47" s="238"/>
      <c r="P47" s="32">
        <f t="shared" si="13"/>
        <v>0</v>
      </c>
      <c r="Q47" s="33">
        <f t="shared" si="9"/>
        <v>0.16666666666666666</v>
      </c>
      <c r="R47" s="33">
        <f t="shared" si="14"/>
        <v>0</v>
      </c>
      <c r="S47" s="33">
        <f t="shared" si="15"/>
        <v>0.36363636363636365</v>
      </c>
      <c r="T47" s="33">
        <f t="shared" si="16"/>
        <v>0</v>
      </c>
      <c r="U47" s="33">
        <f t="shared" si="10"/>
        <v>0</v>
      </c>
      <c r="V47" s="228">
        <f t="shared" si="17"/>
        <v>0</v>
      </c>
      <c r="W47" s="35">
        <f t="shared" si="11"/>
        <v>0.13513513513513514</v>
      </c>
      <c r="X47" s="33">
        <v>0</v>
      </c>
      <c r="Y47" s="244"/>
      <c r="Z47" s="137"/>
      <c r="AA47" s="138"/>
      <c r="AB47" s="248"/>
    </row>
    <row r="48" spans="1:28" s="151" customFormat="1" ht="13.5" customHeight="1">
      <c r="A48" s="318"/>
      <c r="B48" s="140" t="s">
        <v>43</v>
      </c>
      <c r="C48" s="82">
        <v>0</v>
      </c>
      <c r="D48" s="83">
        <v>0</v>
      </c>
      <c r="E48" s="83">
        <v>0</v>
      </c>
      <c r="F48" s="83">
        <v>2</v>
      </c>
      <c r="G48" s="83">
        <v>0</v>
      </c>
      <c r="H48" s="83">
        <v>0</v>
      </c>
      <c r="I48" s="84">
        <v>0</v>
      </c>
      <c r="J48" s="40">
        <f t="shared" si="12"/>
        <v>2</v>
      </c>
      <c r="K48" s="83">
        <v>0</v>
      </c>
      <c r="L48" s="234"/>
      <c r="M48" s="82">
        <v>444</v>
      </c>
      <c r="N48" s="83">
        <v>149</v>
      </c>
      <c r="O48" s="239"/>
      <c r="P48" s="46">
        <f t="shared" si="13"/>
        <v>0</v>
      </c>
      <c r="Q48" s="47">
        <f t="shared" si="9"/>
        <v>0</v>
      </c>
      <c r="R48" s="47">
        <f t="shared" si="14"/>
        <v>0</v>
      </c>
      <c r="S48" s="47">
        <f t="shared" si="15"/>
        <v>0.18181818181818182</v>
      </c>
      <c r="T48" s="47">
        <f t="shared" si="16"/>
        <v>0</v>
      </c>
      <c r="U48" s="47">
        <f t="shared" si="10"/>
        <v>0</v>
      </c>
      <c r="V48" s="229">
        <f t="shared" si="17"/>
        <v>0</v>
      </c>
      <c r="W48" s="49">
        <f t="shared" si="11"/>
        <v>0.05405405405405406</v>
      </c>
      <c r="X48" s="47">
        <v>0</v>
      </c>
      <c r="Y48" s="245"/>
      <c r="Z48" s="142"/>
      <c r="AA48" s="138"/>
      <c r="AB48" s="248"/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0</v>
      </c>
      <c r="E49" s="87">
        <v>0</v>
      </c>
      <c r="F49" s="87">
        <v>2</v>
      </c>
      <c r="G49" s="87">
        <v>0</v>
      </c>
      <c r="H49" s="87">
        <v>0</v>
      </c>
      <c r="I49" s="88">
        <v>0</v>
      </c>
      <c r="J49" s="26">
        <f t="shared" si="12"/>
        <v>2</v>
      </c>
      <c r="K49" s="87">
        <v>1</v>
      </c>
      <c r="L49" s="88">
        <v>2</v>
      </c>
      <c r="M49" s="86">
        <v>674</v>
      </c>
      <c r="N49" s="87">
        <v>151</v>
      </c>
      <c r="O49" s="147">
        <v>15</v>
      </c>
      <c r="P49" s="32">
        <f t="shared" si="13"/>
        <v>0</v>
      </c>
      <c r="Q49" s="33">
        <f t="shared" si="9"/>
        <v>0</v>
      </c>
      <c r="R49" s="33">
        <f t="shared" si="14"/>
        <v>0</v>
      </c>
      <c r="S49" s="33">
        <f t="shared" si="15"/>
        <v>0.18181818181818182</v>
      </c>
      <c r="T49" s="33">
        <f t="shared" si="16"/>
        <v>0</v>
      </c>
      <c r="U49" s="33">
        <f t="shared" si="10"/>
        <v>0</v>
      </c>
      <c r="V49" s="34">
        <f t="shared" si="17"/>
        <v>0</v>
      </c>
      <c r="W49" s="35">
        <f t="shared" si="11"/>
        <v>0.05405405405405406</v>
      </c>
      <c r="X49" s="90">
        <v>0.02564102564102564</v>
      </c>
      <c r="Y49" s="91">
        <v>0.05128205128205128</v>
      </c>
      <c r="Z49" s="148"/>
      <c r="AA49" s="149"/>
      <c r="AB49" s="150"/>
    </row>
    <row r="50" spans="1:28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1</v>
      </c>
      <c r="F50" s="80">
        <v>1</v>
      </c>
      <c r="G50" s="80">
        <v>0</v>
      </c>
      <c r="H50" s="80">
        <v>0</v>
      </c>
      <c r="I50" s="81">
        <v>0</v>
      </c>
      <c r="J50" s="26">
        <f t="shared" si="12"/>
        <v>2</v>
      </c>
      <c r="K50" s="80">
        <v>3</v>
      </c>
      <c r="L50" s="81">
        <v>1</v>
      </c>
      <c r="M50" s="79">
        <v>908</v>
      </c>
      <c r="N50" s="80">
        <v>331</v>
      </c>
      <c r="O50" s="136">
        <v>56</v>
      </c>
      <c r="P50" s="32">
        <f t="shared" si="13"/>
        <v>0</v>
      </c>
      <c r="Q50" s="33">
        <f t="shared" si="9"/>
        <v>0</v>
      </c>
      <c r="R50" s="33">
        <f t="shared" si="14"/>
        <v>0.2</v>
      </c>
      <c r="S50" s="33">
        <f t="shared" si="15"/>
        <v>0.09090909090909091</v>
      </c>
      <c r="T50" s="33">
        <f t="shared" si="16"/>
        <v>0</v>
      </c>
      <c r="U50" s="33">
        <f t="shared" si="10"/>
        <v>0</v>
      </c>
      <c r="V50" s="34">
        <f t="shared" si="17"/>
        <v>0</v>
      </c>
      <c r="W50" s="35">
        <f t="shared" si="11"/>
        <v>0.05405405405405406</v>
      </c>
      <c r="X50" s="33">
        <v>0.07692307692307693</v>
      </c>
      <c r="Y50" s="34">
        <v>0.02564102564102564</v>
      </c>
      <c r="Z50" s="137"/>
      <c r="AA50" s="138"/>
      <c r="AB50" s="139"/>
    </row>
    <row r="51" spans="1:28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1</v>
      </c>
      <c r="F51" s="80">
        <v>6</v>
      </c>
      <c r="G51" s="80">
        <v>0</v>
      </c>
      <c r="H51" s="80">
        <v>0</v>
      </c>
      <c r="I51" s="81">
        <v>0</v>
      </c>
      <c r="J51" s="26">
        <f t="shared" si="12"/>
        <v>7</v>
      </c>
      <c r="K51" s="80">
        <v>1</v>
      </c>
      <c r="L51" s="81">
        <v>0</v>
      </c>
      <c r="M51" s="79">
        <v>853</v>
      </c>
      <c r="N51" s="80">
        <v>453</v>
      </c>
      <c r="O51" s="136">
        <v>99</v>
      </c>
      <c r="P51" s="32">
        <f t="shared" si="13"/>
        <v>0</v>
      </c>
      <c r="Q51" s="33">
        <f t="shared" si="9"/>
        <v>0</v>
      </c>
      <c r="R51" s="33">
        <f t="shared" si="14"/>
        <v>0.2</v>
      </c>
      <c r="S51" s="33">
        <f t="shared" si="15"/>
        <v>0.5454545454545454</v>
      </c>
      <c r="T51" s="33">
        <f t="shared" si="16"/>
        <v>0</v>
      </c>
      <c r="U51" s="33">
        <f t="shared" si="10"/>
        <v>0</v>
      </c>
      <c r="V51" s="34">
        <f t="shared" si="17"/>
        <v>0</v>
      </c>
      <c r="W51" s="35">
        <f t="shared" si="11"/>
        <v>0.1891891891891892</v>
      </c>
      <c r="X51" s="33">
        <v>0.02564102564102564</v>
      </c>
      <c r="Y51" s="34">
        <v>0</v>
      </c>
      <c r="Z51" s="137"/>
      <c r="AA51" s="138"/>
      <c r="AB51" s="139"/>
    </row>
    <row r="52" spans="1:28" s="151" customFormat="1" ht="13.5" customHeight="1">
      <c r="A52" s="318"/>
      <c r="B52" s="140" t="s">
        <v>47</v>
      </c>
      <c r="C52" s="82">
        <v>0</v>
      </c>
      <c r="D52" s="83">
        <v>1</v>
      </c>
      <c r="E52" s="83">
        <v>0</v>
      </c>
      <c r="F52" s="83">
        <v>7</v>
      </c>
      <c r="G52" s="83">
        <v>0</v>
      </c>
      <c r="H52" s="83">
        <v>0</v>
      </c>
      <c r="I52" s="84">
        <v>0</v>
      </c>
      <c r="J52" s="26">
        <f t="shared" si="12"/>
        <v>8</v>
      </c>
      <c r="K52" s="83">
        <v>1</v>
      </c>
      <c r="L52" s="84">
        <v>5</v>
      </c>
      <c r="M52" s="82">
        <v>1379</v>
      </c>
      <c r="N52" s="83">
        <v>506</v>
      </c>
      <c r="O52" s="141">
        <v>148</v>
      </c>
      <c r="P52" s="32">
        <f t="shared" si="13"/>
        <v>0</v>
      </c>
      <c r="Q52" s="33">
        <f t="shared" si="9"/>
        <v>0.16666666666666666</v>
      </c>
      <c r="R52" s="33">
        <f t="shared" si="14"/>
        <v>0</v>
      </c>
      <c r="S52" s="33">
        <f t="shared" si="15"/>
        <v>0.6363636363636364</v>
      </c>
      <c r="T52" s="33">
        <f t="shared" si="16"/>
        <v>0</v>
      </c>
      <c r="U52" s="33">
        <f t="shared" si="10"/>
        <v>0</v>
      </c>
      <c r="V52" s="34">
        <f t="shared" si="17"/>
        <v>0</v>
      </c>
      <c r="W52" s="35">
        <f t="shared" si="11"/>
        <v>0.21621621621621623</v>
      </c>
      <c r="X52" s="47">
        <v>0.02564102564102564</v>
      </c>
      <c r="Y52" s="48">
        <v>0.1282051282051282</v>
      </c>
      <c r="Z52" s="142"/>
      <c r="AA52" s="143"/>
      <c r="AB52" s="144"/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5</v>
      </c>
      <c r="E53" s="87">
        <v>0</v>
      </c>
      <c r="F53" s="87">
        <v>5</v>
      </c>
      <c r="G53" s="87">
        <v>0</v>
      </c>
      <c r="H53" s="87">
        <v>0</v>
      </c>
      <c r="I53" s="88">
        <v>0</v>
      </c>
      <c r="J53" s="223">
        <f t="shared" si="12"/>
        <v>10</v>
      </c>
      <c r="K53" s="87">
        <v>0</v>
      </c>
      <c r="L53" s="88">
        <v>4</v>
      </c>
      <c r="M53" s="86">
        <v>1804</v>
      </c>
      <c r="N53" s="87">
        <v>789</v>
      </c>
      <c r="O53" s="147">
        <v>216</v>
      </c>
      <c r="P53" s="89">
        <f t="shared" si="13"/>
        <v>0</v>
      </c>
      <c r="Q53" s="90">
        <f t="shared" si="9"/>
        <v>0.8333333333333334</v>
      </c>
      <c r="R53" s="90">
        <f t="shared" si="14"/>
        <v>0</v>
      </c>
      <c r="S53" s="90">
        <f t="shared" si="15"/>
        <v>0.45454545454545453</v>
      </c>
      <c r="T53" s="90">
        <f t="shared" si="16"/>
        <v>0</v>
      </c>
      <c r="U53" s="90">
        <f t="shared" si="10"/>
        <v>0</v>
      </c>
      <c r="V53" s="227">
        <f t="shared" si="17"/>
        <v>0</v>
      </c>
      <c r="W53" s="92">
        <f t="shared" si="11"/>
        <v>0.2702702702702703</v>
      </c>
      <c r="X53" s="90">
        <v>0</v>
      </c>
      <c r="Y53" s="91">
        <v>0.10256410256410256</v>
      </c>
      <c r="Z53" s="148"/>
      <c r="AA53" s="138"/>
      <c r="AB53" s="139"/>
    </row>
    <row r="54" spans="1:28" s="151" customFormat="1" ht="13.5" customHeight="1">
      <c r="A54" s="317"/>
      <c r="B54" s="135" t="s">
        <v>49</v>
      </c>
      <c r="C54" s="79">
        <v>0</v>
      </c>
      <c r="D54" s="80">
        <v>3</v>
      </c>
      <c r="E54" s="80">
        <v>5</v>
      </c>
      <c r="F54" s="80">
        <v>8</v>
      </c>
      <c r="G54" s="80">
        <v>1</v>
      </c>
      <c r="H54" s="80">
        <v>0</v>
      </c>
      <c r="I54" s="81">
        <v>0</v>
      </c>
      <c r="J54" s="26">
        <f t="shared" si="12"/>
        <v>17</v>
      </c>
      <c r="K54" s="80">
        <v>2</v>
      </c>
      <c r="L54" s="81">
        <v>4</v>
      </c>
      <c r="M54" s="79">
        <v>1864</v>
      </c>
      <c r="N54" s="80">
        <v>855</v>
      </c>
      <c r="O54" s="136">
        <v>316</v>
      </c>
      <c r="P54" s="32">
        <f t="shared" si="13"/>
        <v>0</v>
      </c>
      <c r="Q54" s="33">
        <f t="shared" si="9"/>
        <v>0.5</v>
      </c>
      <c r="R54" s="33">
        <f t="shared" si="14"/>
        <v>1</v>
      </c>
      <c r="S54" s="33">
        <f t="shared" si="15"/>
        <v>0.7272727272727273</v>
      </c>
      <c r="T54" s="33">
        <f t="shared" si="16"/>
        <v>0.25</v>
      </c>
      <c r="U54" s="33">
        <f t="shared" si="10"/>
        <v>0</v>
      </c>
      <c r="V54" s="34">
        <f t="shared" si="17"/>
        <v>0</v>
      </c>
      <c r="W54" s="35">
        <f t="shared" si="11"/>
        <v>0.4594594594594595</v>
      </c>
      <c r="X54" s="33">
        <v>0.05128205128205128</v>
      </c>
      <c r="Y54" s="34">
        <v>0.10256410256410256</v>
      </c>
      <c r="Z54" s="137"/>
      <c r="AA54" s="138"/>
      <c r="AB54" s="139"/>
    </row>
    <row r="55" spans="1:28" s="151" customFormat="1" ht="13.5" customHeight="1">
      <c r="A55" s="317"/>
      <c r="B55" s="135" t="s">
        <v>50</v>
      </c>
      <c r="C55" s="79">
        <v>0</v>
      </c>
      <c r="D55" s="80">
        <v>3</v>
      </c>
      <c r="E55" s="80">
        <v>2</v>
      </c>
      <c r="F55" s="80">
        <v>10</v>
      </c>
      <c r="G55" s="80">
        <v>0</v>
      </c>
      <c r="H55" s="80">
        <v>0</v>
      </c>
      <c r="I55" s="81">
        <v>0</v>
      </c>
      <c r="J55" s="26">
        <f t="shared" si="12"/>
        <v>15</v>
      </c>
      <c r="K55" s="80">
        <v>11</v>
      </c>
      <c r="L55" s="81">
        <v>7</v>
      </c>
      <c r="M55" s="79">
        <v>1563</v>
      </c>
      <c r="N55" s="80">
        <v>921</v>
      </c>
      <c r="O55" s="136">
        <v>381</v>
      </c>
      <c r="P55" s="32">
        <f t="shared" si="13"/>
        <v>0</v>
      </c>
      <c r="Q55" s="33">
        <f t="shared" si="9"/>
        <v>0.5</v>
      </c>
      <c r="R55" s="33">
        <f t="shared" si="14"/>
        <v>0.4</v>
      </c>
      <c r="S55" s="33">
        <f t="shared" si="15"/>
        <v>0.9090909090909091</v>
      </c>
      <c r="T55" s="33">
        <f t="shared" si="16"/>
        <v>0</v>
      </c>
      <c r="U55" s="33">
        <f t="shared" si="10"/>
        <v>0</v>
      </c>
      <c r="V55" s="34">
        <f t="shared" si="17"/>
        <v>0</v>
      </c>
      <c r="W55" s="35">
        <f t="shared" si="11"/>
        <v>0.40540540540540543</v>
      </c>
      <c r="X55" s="33">
        <v>0.28205128205128205</v>
      </c>
      <c r="Y55" s="34">
        <v>0.1794871794871795</v>
      </c>
      <c r="Z55" s="137"/>
      <c r="AA55" s="138"/>
      <c r="AB55" s="139"/>
    </row>
    <row r="56" spans="1:28" s="151" customFormat="1" ht="13.5" customHeight="1">
      <c r="A56" s="317"/>
      <c r="B56" s="135" t="s">
        <v>51</v>
      </c>
      <c r="C56" s="79">
        <v>0</v>
      </c>
      <c r="D56" s="80">
        <v>4</v>
      </c>
      <c r="E56" s="80">
        <v>2</v>
      </c>
      <c r="F56" s="80">
        <v>18</v>
      </c>
      <c r="G56" s="80">
        <v>0</v>
      </c>
      <c r="H56" s="80">
        <v>0</v>
      </c>
      <c r="I56" s="81">
        <v>0</v>
      </c>
      <c r="J56" s="26">
        <f t="shared" si="12"/>
        <v>24</v>
      </c>
      <c r="K56" s="80">
        <v>10</v>
      </c>
      <c r="L56" s="81">
        <v>2</v>
      </c>
      <c r="M56" s="79">
        <v>1263</v>
      </c>
      <c r="N56" s="80">
        <v>780</v>
      </c>
      <c r="O56" s="136">
        <v>472</v>
      </c>
      <c r="P56" s="32">
        <f t="shared" si="13"/>
        <v>0</v>
      </c>
      <c r="Q56" s="33">
        <f t="shared" si="9"/>
        <v>0.6666666666666666</v>
      </c>
      <c r="R56" s="33">
        <f t="shared" si="14"/>
        <v>0.4</v>
      </c>
      <c r="S56" s="33">
        <f t="shared" si="15"/>
        <v>1.6363636363636365</v>
      </c>
      <c r="T56" s="33">
        <f t="shared" si="16"/>
        <v>0</v>
      </c>
      <c r="U56" s="33">
        <f t="shared" si="10"/>
        <v>0</v>
      </c>
      <c r="V56" s="34">
        <f t="shared" si="17"/>
        <v>0</v>
      </c>
      <c r="W56" s="35">
        <f t="shared" si="11"/>
        <v>0.6486486486486487</v>
      </c>
      <c r="X56" s="33">
        <v>0.2564102564102564</v>
      </c>
      <c r="Y56" s="34">
        <v>0.05128205128205128</v>
      </c>
      <c r="Z56" s="137"/>
      <c r="AA56" s="138"/>
      <c r="AB56" s="139"/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8</v>
      </c>
      <c r="L57" s="236"/>
      <c r="M57" s="255"/>
      <c r="N57" s="254">
        <v>486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0.20512820512820512</v>
      </c>
      <c r="Y57" s="236"/>
      <c r="Z57" s="261"/>
      <c r="AA57" s="138"/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0</v>
      </c>
      <c r="D58" s="94">
        <f t="shared" si="18"/>
        <v>22</v>
      </c>
      <c r="E58" s="94">
        <f t="shared" si="18"/>
        <v>34</v>
      </c>
      <c r="F58" s="94">
        <f t="shared" si="18"/>
        <v>109</v>
      </c>
      <c r="G58" s="94">
        <f t="shared" si="18"/>
        <v>1</v>
      </c>
      <c r="H58" s="94">
        <f t="shared" si="18"/>
        <v>0</v>
      </c>
      <c r="I58" s="95">
        <f t="shared" si="18"/>
        <v>4</v>
      </c>
      <c r="J58" s="224">
        <f>SUM(C58:I58)</f>
        <v>170</v>
      </c>
      <c r="K58" s="94">
        <v>116</v>
      </c>
      <c r="L58" s="95">
        <v>25</v>
      </c>
      <c r="M58" s="93">
        <f>SUM(M5:M57)</f>
        <v>15286</v>
      </c>
      <c r="N58" s="94">
        <v>9074</v>
      </c>
      <c r="O58" s="152">
        <v>1703</v>
      </c>
      <c r="P58" s="99">
        <f>C58/3</f>
        <v>0</v>
      </c>
      <c r="Q58" s="100">
        <f>(SUM(D5:D17)/7)+(SUM(D18:D56)/6)</f>
        <v>3.571428571428571</v>
      </c>
      <c r="R58" s="100">
        <f>E58/5</f>
        <v>6.8</v>
      </c>
      <c r="S58" s="100">
        <f>F58/11</f>
        <v>9.909090909090908</v>
      </c>
      <c r="T58" s="100">
        <f>G58/4</f>
        <v>0.25</v>
      </c>
      <c r="U58" s="100">
        <f>(SUM(H5:H17)/5)+(SUM(H18:H56)/4)</f>
        <v>0</v>
      </c>
      <c r="V58" s="153">
        <f>I58/4</f>
        <v>1</v>
      </c>
      <c r="W58" s="225">
        <f>(SUM(J5:J17)/39)+(SUM(J18:J56)/37)</f>
        <v>4.533610533610533</v>
      </c>
      <c r="X58" s="100">
        <v>2.9743589743589745</v>
      </c>
      <c r="Y58" s="101">
        <v>0.6410256410256411</v>
      </c>
      <c r="Z58" s="102">
        <f>SUM(Z5:Z57)</f>
        <v>0</v>
      </c>
      <c r="AA58" s="100">
        <v>0</v>
      </c>
      <c r="AB58" s="153"/>
    </row>
    <row r="59" spans="2:27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284" t="s">
        <v>120</v>
      </c>
      <c r="K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</row>
    <row r="60" ht="12">
      <c r="J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24"/>
  </sheetPr>
  <dimension ref="A1:AA37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0" customFormat="1" ht="18" customHeight="1">
      <c r="A2" s="160"/>
      <c r="B2" s="296" t="s">
        <v>56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293" t="s">
        <v>86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8"/>
    </row>
    <row r="3" spans="1:27" s="110" customFormat="1" ht="18" customHeight="1">
      <c r="A3" s="161"/>
      <c r="B3" s="298" t="s">
        <v>106</v>
      </c>
      <c r="C3" s="299"/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298" t="s">
        <v>106</v>
      </c>
      <c r="P3" s="299"/>
      <c r="Q3" s="299"/>
      <c r="R3" s="299"/>
      <c r="S3" s="299"/>
      <c r="T3" s="299"/>
      <c r="U3" s="299"/>
      <c r="V3" s="302" t="s">
        <v>58</v>
      </c>
      <c r="W3" s="303"/>
      <c r="X3" s="303"/>
      <c r="Y3" s="307" t="s">
        <v>59</v>
      </c>
      <c r="Z3" s="308"/>
      <c r="AA3" s="309"/>
    </row>
    <row r="4" spans="1:27" s="119" customFormat="1" ht="82.5" customHeight="1">
      <c r="A4" s="162" t="s">
        <v>54</v>
      </c>
      <c r="B4" s="125" t="s">
        <v>95</v>
      </c>
      <c r="C4" s="126" t="s">
        <v>112</v>
      </c>
      <c r="D4" s="126" t="s">
        <v>102</v>
      </c>
      <c r="E4" s="126" t="s">
        <v>89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25" t="s">
        <v>95</v>
      </c>
      <c r="P4" s="126" t="s">
        <v>112</v>
      </c>
      <c r="Q4" s="126" t="s">
        <v>102</v>
      </c>
      <c r="R4" s="126" t="s">
        <v>89</v>
      </c>
      <c r="S4" s="126" t="s">
        <v>103</v>
      </c>
      <c r="T4" s="126" t="s">
        <v>104</v>
      </c>
      <c r="U4" s="127" t="s">
        <v>105</v>
      </c>
      <c r="V4" s="113">
        <v>2005</v>
      </c>
      <c r="W4" s="114">
        <v>2004</v>
      </c>
      <c r="X4" s="115">
        <v>2003</v>
      </c>
      <c r="Y4" s="113">
        <v>2005</v>
      </c>
      <c r="Z4" s="114">
        <v>2004</v>
      </c>
      <c r="AA4" s="129">
        <v>2003</v>
      </c>
    </row>
    <row r="5" spans="1:27" s="120" customFormat="1" ht="18" customHeight="1">
      <c r="A5" s="168" t="s">
        <v>0</v>
      </c>
      <c r="B5" s="169">
        <v>1</v>
      </c>
      <c r="C5" s="170">
        <v>3</v>
      </c>
      <c r="D5" s="170">
        <v>1</v>
      </c>
      <c r="E5" s="170">
        <v>10</v>
      </c>
      <c r="F5" s="170">
        <v>1</v>
      </c>
      <c r="G5" s="170">
        <v>0</v>
      </c>
      <c r="H5" s="171">
        <v>0</v>
      </c>
      <c r="I5" s="169">
        <f>SUM(B5:H5)</f>
        <v>16</v>
      </c>
      <c r="J5" s="170">
        <v>18</v>
      </c>
      <c r="K5" s="171">
        <v>28</v>
      </c>
      <c r="L5" s="172">
        <v>2867</v>
      </c>
      <c r="M5" s="173">
        <v>3092</v>
      </c>
      <c r="N5" s="174">
        <v>3374</v>
      </c>
      <c r="O5" s="175">
        <f>B5/1</f>
        <v>1</v>
      </c>
      <c r="P5" s="176">
        <f>C5/2</f>
        <v>1.5</v>
      </c>
      <c r="Q5" s="176">
        <f aca="true" t="shared" si="0" ref="Q5:Q16">D5/1</f>
        <v>1</v>
      </c>
      <c r="R5" s="176">
        <f>E5/4</f>
        <v>2.5</v>
      </c>
      <c r="S5" s="176">
        <f aca="true" t="shared" si="1" ref="S5:S17">F5/1</f>
        <v>1</v>
      </c>
      <c r="T5" s="176">
        <f aca="true" t="shared" si="2" ref="T5:T17">G5/1</f>
        <v>0</v>
      </c>
      <c r="U5" s="177">
        <f aca="true" t="shared" si="3" ref="U5:U17">H5/1</f>
        <v>0</v>
      </c>
      <c r="V5" s="175">
        <f>I5/11</f>
        <v>1.4545454545454546</v>
      </c>
      <c r="W5" s="176">
        <v>1.6363636363636365</v>
      </c>
      <c r="X5" s="177">
        <v>2.5454545454545454</v>
      </c>
      <c r="Y5" s="175">
        <v>3.1129207383279045</v>
      </c>
      <c r="Z5" s="176">
        <v>3.371864776444929</v>
      </c>
      <c r="AA5" s="178">
        <v>3.66340933767643</v>
      </c>
    </row>
    <row r="6" spans="1:27" s="120" customFormat="1" ht="18" customHeight="1">
      <c r="A6" s="179" t="s">
        <v>1</v>
      </c>
      <c r="B6" s="180">
        <v>4</v>
      </c>
      <c r="C6" s="181">
        <v>0</v>
      </c>
      <c r="D6" s="181">
        <v>0</v>
      </c>
      <c r="E6" s="181">
        <v>17</v>
      </c>
      <c r="F6" s="181">
        <v>0</v>
      </c>
      <c r="G6" s="181">
        <v>0</v>
      </c>
      <c r="H6" s="182">
        <v>0</v>
      </c>
      <c r="I6" s="180">
        <f aca="true" t="shared" si="4" ref="I6:I17">SUM(B6:H6)</f>
        <v>21</v>
      </c>
      <c r="J6" s="181">
        <v>8</v>
      </c>
      <c r="K6" s="182">
        <v>23</v>
      </c>
      <c r="L6" s="183">
        <v>2610</v>
      </c>
      <c r="M6" s="184">
        <v>2897</v>
      </c>
      <c r="N6" s="185">
        <v>3181</v>
      </c>
      <c r="O6" s="186">
        <f aca="true" t="shared" si="5" ref="O6:O16">B6/1</f>
        <v>4</v>
      </c>
      <c r="P6" s="187">
        <f aca="true" t="shared" si="6" ref="P6:P17">C6/2</f>
        <v>0</v>
      </c>
      <c r="Q6" s="187">
        <f t="shared" si="0"/>
        <v>0</v>
      </c>
      <c r="R6" s="187">
        <f aca="true" t="shared" si="7" ref="R6:R16">E6/4</f>
        <v>4.25</v>
      </c>
      <c r="S6" s="187">
        <f t="shared" si="1"/>
        <v>0</v>
      </c>
      <c r="T6" s="187">
        <f t="shared" si="2"/>
        <v>0</v>
      </c>
      <c r="U6" s="188">
        <f t="shared" si="3"/>
        <v>0</v>
      </c>
      <c r="V6" s="186">
        <f>I6/11</f>
        <v>1.9090909090909092</v>
      </c>
      <c r="W6" s="187">
        <v>0.7272727272727273</v>
      </c>
      <c r="X6" s="188">
        <v>2.090909090909091</v>
      </c>
      <c r="Y6" s="186">
        <v>2.8369565217391304</v>
      </c>
      <c r="Z6" s="187">
        <v>3.155773420479303</v>
      </c>
      <c r="AA6" s="189">
        <v>3.45010845986984</v>
      </c>
    </row>
    <row r="7" spans="1:27" s="120" customFormat="1" ht="18" customHeight="1">
      <c r="A7" s="179" t="s">
        <v>2</v>
      </c>
      <c r="B7" s="180">
        <v>2</v>
      </c>
      <c r="C7" s="181">
        <v>1</v>
      </c>
      <c r="D7" s="181">
        <v>3</v>
      </c>
      <c r="E7" s="181">
        <v>11</v>
      </c>
      <c r="F7" s="181">
        <v>2</v>
      </c>
      <c r="G7" s="181">
        <v>0</v>
      </c>
      <c r="H7" s="182">
        <v>0</v>
      </c>
      <c r="I7" s="180">
        <f t="shared" si="4"/>
        <v>19</v>
      </c>
      <c r="J7" s="181">
        <v>20</v>
      </c>
      <c r="K7" s="182">
        <v>32</v>
      </c>
      <c r="L7" s="183">
        <v>2787</v>
      </c>
      <c r="M7" s="184">
        <v>3088</v>
      </c>
      <c r="N7" s="185">
        <v>3297</v>
      </c>
      <c r="O7" s="186">
        <f t="shared" si="5"/>
        <v>2</v>
      </c>
      <c r="P7" s="187">
        <f t="shared" si="6"/>
        <v>0.5</v>
      </c>
      <c r="Q7" s="187">
        <f t="shared" si="0"/>
        <v>3</v>
      </c>
      <c r="R7" s="187">
        <f t="shared" si="7"/>
        <v>2.75</v>
      </c>
      <c r="S7" s="187">
        <f t="shared" si="1"/>
        <v>2</v>
      </c>
      <c r="T7" s="187">
        <f t="shared" si="2"/>
        <v>0</v>
      </c>
      <c r="U7" s="188">
        <f t="shared" si="3"/>
        <v>0</v>
      </c>
      <c r="V7" s="186">
        <f aca="true" t="shared" si="8" ref="V7:V16">I7/11</f>
        <v>1.7272727272727273</v>
      </c>
      <c r="W7" s="187">
        <v>1.8181818181818181</v>
      </c>
      <c r="X7" s="188">
        <v>2.909090909090909</v>
      </c>
      <c r="Y7" s="186">
        <v>3.0359477124183005</v>
      </c>
      <c r="Z7" s="187">
        <v>3.341991341991342</v>
      </c>
      <c r="AA7" s="189">
        <v>3.58369565217391</v>
      </c>
    </row>
    <row r="8" spans="1:27" s="120" customFormat="1" ht="18" customHeight="1">
      <c r="A8" s="179" t="s">
        <v>3</v>
      </c>
      <c r="B8" s="180">
        <v>2</v>
      </c>
      <c r="C8" s="181">
        <v>1</v>
      </c>
      <c r="D8" s="181">
        <v>1</v>
      </c>
      <c r="E8" s="181">
        <v>6</v>
      </c>
      <c r="F8" s="181">
        <v>1</v>
      </c>
      <c r="G8" s="181">
        <v>0</v>
      </c>
      <c r="H8" s="182">
        <v>0</v>
      </c>
      <c r="I8" s="180">
        <f t="shared" si="4"/>
        <v>11</v>
      </c>
      <c r="J8" s="181">
        <v>16</v>
      </c>
      <c r="K8" s="182">
        <v>24</v>
      </c>
      <c r="L8" s="183">
        <v>2649</v>
      </c>
      <c r="M8" s="184">
        <v>3019</v>
      </c>
      <c r="N8" s="185">
        <v>3280</v>
      </c>
      <c r="O8" s="186">
        <f t="shared" si="5"/>
        <v>2</v>
      </c>
      <c r="P8" s="187">
        <f t="shared" si="6"/>
        <v>0.5</v>
      </c>
      <c r="Q8" s="187">
        <f t="shared" si="0"/>
        <v>1</v>
      </c>
      <c r="R8" s="187">
        <f t="shared" si="7"/>
        <v>1.5</v>
      </c>
      <c r="S8" s="187">
        <f t="shared" si="1"/>
        <v>1</v>
      </c>
      <c r="T8" s="187">
        <f t="shared" si="2"/>
        <v>0</v>
      </c>
      <c r="U8" s="188">
        <f t="shared" si="3"/>
        <v>0</v>
      </c>
      <c r="V8" s="186">
        <f t="shared" si="8"/>
        <v>1</v>
      </c>
      <c r="W8" s="187">
        <v>1.4545454545454546</v>
      </c>
      <c r="X8" s="188">
        <v>2.1818181818181817</v>
      </c>
      <c r="Y8" s="186">
        <v>2.8731019522776573</v>
      </c>
      <c r="Z8" s="187">
        <v>3.267316017316017</v>
      </c>
      <c r="AA8" s="189">
        <v>3.57688113413304</v>
      </c>
    </row>
    <row r="9" spans="1:27" s="120" customFormat="1" ht="18" customHeight="1">
      <c r="A9" s="179" t="s">
        <v>4</v>
      </c>
      <c r="B9" s="180">
        <v>3</v>
      </c>
      <c r="C9" s="181">
        <v>0</v>
      </c>
      <c r="D9" s="181">
        <v>2</v>
      </c>
      <c r="E9" s="181">
        <v>6</v>
      </c>
      <c r="F9" s="181">
        <v>0</v>
      </c>
      <c r="G9" s="181">
        <v>0</v>
      </c>
      <c r="H9" s="182">
        <v>1</v>
      </c>
      <c r="I9" s="180">
        <f t="shared" si="4"/>
        <v>12</v>
      </c>
      <c r="J9" s="181">
        <v>18</v>
      </c>
      <c r="K9" s="182">
        <v>28</v>
      </c>
      <c r="L9" s="183">
        <v>2855</v>
      </c>
      <c r="M9" s="184">
        <v>3177</v>
      </c>
      <c r="N9" s="185">
        <v>3731</v>
      </c>
      <c r="O9" s="186">
        <f t="shared" si="5"/>
        <v>3</v>
      </c>
      <c r="P9" s="187">
        <f t="shared" si="6"/>
        <v>0</v>
      </c>
      <c r="Q9" s="187">
        <f t="shared" si="0"/>
        <v>2</v>
      </c>
      <c r="R9" s="187">
        <f t="shared" si="7"/>
        <v>1.5</v>
      </c>
      <c r="S9" s="187">
        <f t="shared" si="1"/>
        <v>0</v>
      </c>
      <c r="T9" s="187">
        <f t="shared" si="2"/>
        <v>0</v>
      </c>
      <c r="U9" s="188">
        <f t="shared" si="3"/>
        <v>1</v>
      </c>
      <c r="V9" s="186">
        <f t="shared" si="8"/>
        <v>1.0909090909090908</v>
      </c>
      <c r="W9" s="187">
        <v>1.6363636363636365</v>
      </c>
      <c r="X9" s="188">
        <v>2.5454545454545454</v>
      </c>
      <c r="Y9" s="186">
        <v>3.0864864864864865</v>
      </c>
      <c r="Z9" s="187">
        <v>3.438311688311688</v>
      </c>
      <c r="AA9" s="189">
        <v>4.05543478260869</v>
      </c>
    </row>
    <row r="10" spans="1:27" s="146" customFormat="1" ht="18" customHeight="1">
      <c r="A10" s="179" t="s">
        <v>5</v>
      </c>
      <c r="B10" s="190">
        <v>2</v>
      </c>
      <c r="C10" s="191">
        <v>0</v>
      </c>
      <c r="D10" s="191">
        <v>5</v>
      </c>
      <c r="E10" s="191">
        <v>7</v>
      </c>
      <c r="F10" s="191">
        <v>2</v>
      </c>
      <c r="G10" s="191">
        <v>0</v>
      </c>
      <c r="H10" s="192">
        <v>0</v>
      </c>
      <c r="I10" s="190">
        <f t="shared" si="4"/>
        <v>16</v>
      </c>
      <c r="J10" s="191">
        <v>16</v>
      </c>
      <c r="K10" s="192">
        <v>27</v>
      </c>
      <c r="L10" s="190">
        <v>3193</v>
      </c>
      <c r="M10" s="191">
        <v>3404</v>
      </c>
      <c r="N10" s="193">
        <v>3816</v>
      </c>
      <c r="O10" s="194">
        <f t="shared" si="5"/>
        <v>2</v>
      </c>
      <c r="P10" s="195">
        <f t="shared" si="6"/>
        <v>0</v>
      </c>
      <c r="Q10" s="195">
        <f t="shared" si="0"/>
        <v>5</v>
      </c>
      <c r="R10" s="195">
        <f t="shared" si="7"/>
        <v>1.75</v>
      </c>
      <c r="S10" s="195">
        <f t="shared" si="1"/>
        <v>2</v>
      </c>
      <c r="T10" s="195">
        <f t="shared" si="2"/>
        <v>0</v>
      </c>
      <c r="U10" s="196">
        <f t="shared" si="3"/>
        <v>0</v>
      </c>
      <c r="V10" s="194">
        <f t="shared" si="8"/>
        <v>1.4545454545454546</v>
      </c>
      <c r="W10" s="195">
        <v>1.4545454545454546</v>
      </c>
      <c r="X10" s="196">
        <v>2.4545454545454546</v>
      </c>
      <c r="Y10" s="194">
        <v>3.4593716143011917</v>
      </c>
      <c r="Z10" s="195">
        <v>3.683982683982684</v>
      </c>
      <c r="AA10" s="197">
        <v>4.17049180327868</v>
      </c>
    </row>
    <row r="11" spans="1:27" s="146" customFormat="1" ht="18" customHeight="1">
      <c r="A11" s="179" t="s">
        <v>6</v>
      </c>
      <c r="B11" s="190">
        <v>2</v>
      </c>
      <c r="C11" s="191">
        <v>1</v>
      </c>
      <c r="D11" s="191">
        <v>4</v>
      </c>
      <c r="E11" s="191">
        <v>8</v>
      </c>
      <c r="F11" s="191">
        <v>1</v>
      </c>
      <c r="G11" s="191">
        <v>0</v>
      </c>
      <c r="H11" s="192">
        <v>0</v>
      </c>
      <c r="I11" s="190">
        <f t="shared" si="4"/>
        <v>16</v>
      </c>
      <c r="J11" s="191">
        <v>28</v>
      </c>
      <c r="K11" s="192">
        <v>26</v>
      </c>
      <c r="L11" s="190">
        <v>3105</v>
      </c>
      <c r="M11" s="191">
        <v>3560</v>
      </c>
      <c r="N11" s="193">
        <v>3898</v>
      </c>
      <c r="O11" s="194">
        <f t="shared" si="5"/>
        <v>2</v>
      </c>
      <c r="P11" s="195">
        <f t="shared" si="6"/>
        <v>0.5</v>
      </c>
      <c r="Q11" s="195">
        <f t="shared" si="0"/>
        <v>4</v>
      </c>
      <c r="R11" s="195">
        <f t="shared" si="7"/>
        <v>2</v>
      </c>
      <c r="S11" s="195">
        <f t="shared" si="1"/>
        <v>1</v>
      </c>
      <c r="T11" s="195">
        <f t="shared" si="2"/>
        <v>0</v>
      </c>
      <c r="U11" s="196">
        <f t="shared" si="3"/>
        <v>0</v>
      </c>
      <c r="V11" s="194">
        <f t="shared" si="8"/>
        <v>1.4545454545454546</v>
      </c>
      <c r="W11" s="195">
        <v>2.5454545454545454</v>
      </c>
      <c r="X11" s="196">
        <v>2.3636363636363638</v>
      </c>
      <c r="Y11" s="194">
        <v>3.375</v>
      </c>
      <c r="Z11" s="195">
        <v>3.8653637350705754</v>
      </c>
      <c r="AA11" s="197">
        <v>4.24156692056583</v>
      </c>
    </row>
    <row r="12" spans="1:27" s="146" customFormat="1" ht="18" customHeight="1">
      <c r="A12" s="179" t="s">
        <v>7</v>
      </c>
      <c r="B12" s="190">
        <v>0</v>
      </c>
      <c r="C12" s="191">
        <v>1</v>
      </c>
      <c r="D12" s="191">
        <v>0</v>
      </c>
      <c r="E12" s="191">
        <v>9</v>
      </c>
      <c r="F12" s="191">
        <v>3</v>
      </c>
      <c r="G12" s="191">
        <v>0</v>
      </c>
      <c r="H12" s="192">
        <v>0</v>
      </c>
      <c r="I12" s="190">
        <f t="shared" si="4"/>
        <v>13</v>
      </c>
      <c r="J12" s="191">
        <v>19</v>
      </c>
      <c r="K12" s="192">
        <v>29</v>
      </c>
      <c r="L12" s="190">
        <v>3197</v>
      </c>
      <c r="M12" s="191">
        <v>3255</v>
      </c>
      <c r="N12" s="193">
        <v>3481</v>
      </c>
      <c r="O12" s="194">
        <f t="shared" si="5"/>
        <v>0</v>
      </c>
      <c r="P12" s="195">
        <f t="shared" si="6"/>
        <v>0.5</v>
      </c>
      <c r="Q12" s="195">
        <f t="shared" si="0"/>
        <v>0</v>
      </c>
      <c r="R12" s="195">
        <f t="shared" si="7"/>
        <v>2.25</v>
      </c>
      <c r="S12" s="195">
        <f t="shared" si="1"/>
        <v>3</v>
      </c>
      <c r="T12" s="195">
        <f t="shared" si="2"/>
        <v>0</v>
      </c>
      <c r="U12" s="196">
        <f t="shared" si="3"/>
        <v>0</v>
      </c>
      <c r="V12" s="194">
        <f t="shared" si="8"/>
        <v>1.1818181818181819</v>
      </c>
      <c r="W12" s="195">
        <v>1.7272727272727273</v>
      </c>
      <c r="X12" s="196">
        <v>2.6363636363636362</v>
      </c>
      <c r="Y12" s="194">
        <v>3.471226927252986</v>
      </c>
      <c r="Z12" s="195">
        <v>3.5303687635574836</v>
      </c>
      <c r="AA12" s="197">
        <v>3.77548806941431</v>
      </c>
    </row>
    <row r="13" spans="1:27" s="146" customFormat="1" ht="18" customHeight="1">
      <c r="A13" s="179" t="s">
        <v>8</v>
      </c>
      <c r="B13" s="190">
        <v>2</v>
      </c>
      <c r="C13" s="191">
        <v>0</v>
      </c>
      <c r="D13" s="191">
        <v>2</v>
      </c>
      <c r="E13" s="191">
        <v>4</v>
      </c>
      <c r="F13" s="191">
        <v>2</v>
      </c>
      <c r="G13" s="191">
        <v>0</v>
      </c>
      <c r="H13" s="192">
        <v>1</v>
      </c>
      <c r="I13" s="190">
        <f t="shared" si="4"/>
        <v>11</v>
      </c>
      <c r="J13" s="191">
        <v>19</v>
      </c>
      <c r="K13" s="192">
        <v>28</v>
      </c>
      <c r="L13" s="190">
        <v>3161</v>
      </c>
      <c r="M13" s="191">
        <v>3262</v>
      </c>
      <c r="N13" s="193">
        <v>3683</v>
      </c>
      <c r="O13" s="194">
        <f t="shared" si="5"/>
        <v>2</v>
      </c>
      <c r="P13" s="195">
        <f t="shared" si="6"/>
        <v>0</v>
      </c>
      <c r="Q13" s="195">
        <f t="shared" si="0"/>
        <v>2</v>
      </c>
      <c r="R13" s="195">
        <f t="shared" si="7"/>
        <v>1</v>
      </c>
      <c r="S13" s="195">
        <f t="shared" si="1"/>
        <v>2</v>
      </c>
      <c r="T13" s="195">
        <f t="shared" si="2"/>
        <v>0</v>
      </c>
      <c r="U13" s="196">
        <f t="shared" si="3"/>
        <v>1</v>
      </c>
      <c r="V13" s="194">
        <f t="shared" si="8"/>
        <v>1</v>
      </c>
      <c r="W13" s="195">
        <v>1.7272727272727273</v>
      </c>
      <c r="X13" s="196">
        <v>2.5454545454545454</v>
      </c>
      <c r="Y13" s="194">
        <v>3.439608269858542</v>
      </c>
      <c r="Z13" s="195">
        <v>3.5341278439869988</v>
      </c>
      <c r="AA13" s="197">
        <v>4.01635768811341</v>
      </c>
    </row>
    <row r="14" spans="1:27" s="146" customFormat="1" ht="18" customHeight="1">
      <c r="A14" s="179" t="s">
        <v>9</v>
      </c>
      <c r="B14" s="190">
        <v>4</v>
      </c>
      <c r="C14" s="191">
        <v>1</v>
      </c>
      <c r="D14" s="191">
        <v>1</v>
      </c>
      <c r="E14" s="191">
        <v>5</v>
      </c>
      <c r="F14" s="191">
        <v>2</v>
      </c>
      <c r="G14" s="191">
        <v>0</v>
      </c>
      <c r="H14" s="192">
        <v>0</v>
      </c>
      <c r="I14" s="190">
        <f t="shared" si="4"/>
        <v>13</v>
      </c>
      <c r="J14" s="191">
        <v>21</v>
      </c>
      <c r="K14" s="192">
        <v>24</v>
      </c>
      <c r="L14" s="190">
        <v>2981</v>
      </c>
      <c r="M14" s="191">
        <v>3013</v>
      </c>
      <c r="N14" s="193">
        <v>3769</v>
      </c>
      <c r="O14" s="194">
        <f t="shared" si="5"/>
        <v>4</v>
      </c>
      <c r="P14" s="195">
        <f t="shared" si="6"/>
        <v>0.5</v>
      </c>
      <c r="Q14" s="195">
        <f t="shared" si="0"/>
        <v>1</v>
      </c>
      <c r="R14" s="195">
        <f t="shared" si="7"/>
        <v>1.25</v>
      </c>
      <c r="S14" s="195">
        <f t="shared" si="1"/>
        <v>2</v>
      </c>
      <c r="T14" s="195">
        <f t="shared" si="2"/>
        <v>0</v>
      </c>
      <c r="U14" s="196">
        <f t="shared" si="3"/>
        <v>0</v>
      </c>
      <c r="V14" s="194">
        <f t="shared" si="8"/>
        <v>1.1818181818181819</v>
      </c>
      <c r="W14" s="195">
        <v>1.9090909090909092</v>
      </c>
      <c r="X14" s="196">
        <v>2.1818181818181817</v>
      </c>
      <c r="Y14" s="194">
        <v>3.2437431991294887</v>
      </c>
      <c r="Z14" s="195">
        <v>3.267895878524946</v>
      </c>
      <c r="AA14" s="197">
        <v>4.08342361863488</v>
      </c>
    </row>
    <row r="15" spans="1:27" s="146" customFormat="1" ht="18" customHeight="1">
      <c r="A15" s="179" t="s">
        <v>10</v>
      </c>
      <c r="B15" s="190">
        <v>4</v>
      </c>
      <c r="C15" s="191">
        <v>1</v>
      </c>
      <c r="D15" s="191">
        <v>1</v>
      </c>
      <c r="E15" s="191">
        <v>5</v>
      </c>
      <c r="F15" s="191">
        <v>1</v>
      </c>
      <c r="G15" s="191">
        <v>0</v>
      </c>
      <c r="H15" s="192">
        <v>0</v>
      </c>
      <c r="I15" s="190">
        <f t="shared" si="4"/>
        <v>12</v>
      </c>
      <c r="J15" s="191">
        <v>23</v>
      </c>
      <c r="K15" s="192">
        <v>10</v>
      </c>
      <c r="L15" s="190">
        <v>2728</v>
      </c>
      <c r="M15" s="191">
        <v>2909</v>
      </c>
      <c r="N15" s="193">
        <v>3262</v>
      </c>
      <c r="O15" s="194">
        <f t="shared" si="5"/>
        <v>4</v>
      </c>
      <c r="P15" s="195">
        <f t="shared" si="6"/>
        <v>0.5</v>
      </c>
      <c r="Q15" s="195">
        <f t="shared" si="0"/>
        <v>1</v>
      </c>
      <c r="R15" s="195">
        <f t="shared" si="7"/>
        <v>1.25</v>
      </c>
      <c r="S15" s="195">
        <f t="shared" si="1"/>
        <v>1</v>
      </c>
      <c r="T15" s="195">
        <f t="shared" si="2"/>
        <v>0</v>
      </c>
      <c r="U15" s="196">
        <f t="shared" si="3"/>
        <v>0</v>
      </c>
      <c r="V15" s="194">
        <f t="shared" si="8"/>
        <v>1.0909090909090908</v>
      </c>
      <c r="W15" s="195">
        <v>2.090909090909091</v>
      </c>
      <c r="X15" s="196">
        <v>0.9090909090909091</v>
      </c>
      <c r="Y15" s="194">
        <v>2.974918211559433</v>
      </c>
      <c r="Z15" s="195">
        <v>3.1448648648648647</v>
      </c>
      <c r="AA15" s="197">
        <v>3.53412784398699</v>
      </c>
    </row>
    <row r="16" spans="1:27" s="146" customFormat="1" ht="18" customHeight="1">
      <c r="A16" s="198" t="s">
        <v>11</v>
      </c>
      <c r="B16" s="199">
        <v>3</v>
      </c>
      <c r="C16" s="200">
        <v>0</v>
      </c>
      <c r="D16" s="200">
        <v>3</v>
      </c>
      <c r="E16" s="200">
        <v>8</v>
      </c>
      <c r="F16" s="200">
        <v>3</v>
      </c>
      <c r="G16" s="200">
        <v>0</v>
      </c>
      <c r="H16" s="201">
        <v>0</v>
      </c>
      <c r="I16" s="199">
        <f t="shared" si="4"/>
        <v>17</v>
      </c>
      <c r="J16" s="200">
        <v>12</v>
      </c>
      <c r="K16" s="201">
        <v>7</v>
      </c>
      <c r="L16" s="199">
        <v>2457</v>
      </c>
      <c r="M16" s="200">
        <v>2889</v>
      </c>
      <c r="N16" s="202">
        <v>3173</v>
      </c>
      <c r="O16" s="203">
        <f t="shared" si="5"/>
        <v>3</v>
      </c>
      <c r="P16" s="204">
        <f t="shared" si="6"/>
        <v>0</v>
      </c>
      <c r="Q16" s="204">
        <f t="shared" si="0"/>
        <v>3</v>
      </c>
      <c r="R16" s="204">
        <f t="shared" si="7"/>
        <v>2</v>
      </c>
      <c r="S16" s="204">
        <f t="shared" si="1"/>
        <v>3</v>
      </c>
      <c r="T16" s="204">
        <f t="shared" si="2"/>
        <v>0</v>
      </c>
      <c r="U16" s="205">
        <f t="shared" si="3"/>
        <v>0</v>
      </c>
      <c r="V16" s="203">
        <f t="shared" si="8"/>
        <v>1.5454545454545454</v>
      </c>
      <c r="W16" s="204">
        <v>1.0909090909090908</v>
      </c>
      <c r="X16" s="205">
        <v>0.6363636363636364</v>
      </c>
      <c r="Y16" s="203">
        <v>2.6881838074398248</v>
      </c>
      <c r="Z16" s="204">
        <v>3.1436343852013056</v>
      </c>
      <c r="AA16" s="206">
        <v>3.43770314192849</v>
      </c>
    </row>
    <row r="17" spans="1:27" s="151" customFormat="1" ht="21" customHeight="1">
      <c r="A17" s="163" t="s">
        <v>61</v>
      </c>
      <c r="B17" s="93">
        <f aca="true" t="shared" si="9" ref="B17:H17">SUM(B5:B16)</f>
        <v>29</v>
      </c>
      <c r="C17" s="94">
        <f t="shared" si="9"/>
        <v>9</v>
      </c>
      <c r="D17" s="94">
        <f t="shared" si="9"/>
        <v>23</v>
      </c>
      <c r="E17" s="94">
        <f t="shared" si="9"/>
        <v>96</v>
      </c>
      <c r="F17" s="94">
        <f t="shared" si="9"/>
        <v>18</v>
      </c>
      <c r="G17" s="94">
        <f t="shared" si="9"/>
        <v>0</v>
      </c>
      <c r="H17" s="95">
        <f t="shared" si="9"/>
        <v>2</v>
      </c>
      <c r="I17" s="93">
        <f t="shared" si="4"/>
        <v>177</v>
      </c>
      <c r="J17" s="94">
        <v>218</v>
      </c>
      <c r="K17" s="95">
        <v>286</v>
      </c>
      <c r="L17" s="93">
        <f>SUM(L5:L16)</f>
        <v>34590</v>
      </c>
      <c r="M17" s="94">
        <v>37565</v>
      </c>
      <c r="N17" s="152">
        <v>41945</v>
      </c>
      <c r="O17" s="164">
        <f>B17/1</f>
        <v>29</v>
      </c>
      <c r="P17" s="165">
        <f t="shared" si="6"/>
        <v>4.5</v>
      </c>
      <c r="Q17" s="165">
        <f>D17/1</f>
        <v>23</v>
      </c>
      <c r="R17" s="165">
        <f>E17/4</f>
        <v>24</v>
      </c>
      <c r="S17" s="165">
        <f t="shared" si="1"/>
        <v>18</v>
      </c>
      <c r="T17" s="165">
        <f t="shared" si="2"/>
        <v>0</v>
      </c>
      <c r="U17" s="166">
        <f t="shared" si="3"/>
        <v>2</v>
      </c>
      <c r="V17" s="164">
        <f>I17/11</f>
        <v>16.09090909090909</v>
      </c>
      <c r="W17" s="165">
        <v>19.818181818181817</v>
      </c>
      <c r="X17" s="166">
        <v>26</v>
      </c>
      <c r="Y17" s="164">
        <f>SUM(Y5:Y16)</f>
        <v>37.59746544079095</v>
      </c>
      <c r="Z17" s="165">
        <v>40.74549539973213</v>
      </c>
      <c r="AA17" s="167">
        <v>45.5923913043478</v>
      </c>
    </row>
    <row r="18" ht="34.5" customHeight="1"/>
    <row r="19" spans="1:27" ht="24.75" customHeight="1">
      <c r="A19" s="107" t="s">
        <v>88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60"/>
      <c r="B20" s="296" t="s">
        <v>56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7"/>
      <c r="O20" s="293" t="s">
        <v>86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8"/>
    </row>
    <row r="21" spans="1:27" ht="18" customHeight="1">
      <c r="A21" s="161"/>
      <c r="B21" s="298" t="s">
        <v>106</v>
      </c>
      <c r="C21" s="299"/>
      <c r="D21" s="299"/>
      <c r="E21" s="299"/>
      <c r="F21" s="299"/>
      <c r="G21" s="299"/>
      <c r="H21" s="299"/>
      <c r="I21" s="300" t="s">
        <v>53</v>
      </c>
      <c r="J21" s="301"/>
      <c r="K21" s="301"/>
      <c r="L21" s="304" t="s">
        <v>60</v>
      </c>
      <c r="M21" s="305"/>
      <c r="N21" s="306"/>
      <c r="O21" s="298" t="s">
        <v>106</v>
      </c>
      <c r="P21" s="299"/>
      <c r="Q21" s="299"/>
      <c r="R21" s="299"/>
      <c r="S21" s="299"/>
      <c r="T21" s="299"/>
      <c r="U21" s="299"/>
      <c r="V21" s="302" t="s">
        <v>58</v>
      </c>
      <c r="W21" s="303"/>
      <c r="X21" s="303"/>
      <c r="Y21" s="307" t="s">
        <v>59</v>
      </c>
      <c r="Z21" s="308"/>
      <c r="AA21" s="309"/>
    </row>
    <row r="22" spans="1:27" ht="82.5" customHeight="1">
      <c r="A22" s="162" t="s">
        <v>54</v>
      </c>
      <c r="B22" s="125" t="s">
        <v>95</v>
      </c>
      <c r="C22" s="126" t="s">
        <v>112</v>
      </c>
      <c r="D22" s="126" t="s">
        <v>102</v>
      </c>
      <c r="E22" s="126" t="s">
        <v>89</v>
      </c>
      <c r="F22" s="126" t="s">
        <v>103</v>
      </c>
      <c r="G22" s="126" t="s">
        <v>104</v>
      </c>
      <c r="H22" s="127" t="s">
        <v>105</v>
      </c>
      <c r="I22" s="113">
        <v>2005</v>
      </c>
      <c r="J22" s="114">
        <v>2004</v>
      </c>
      <c r="K22" s="115">
        <v>2003</v>
      </c>
      <c r="L22" s="113">
        <v>2005</v>
      </c>
      <c r="M22" s="114">
        <v>2004</v>
      </c>
      <c r="N22" s="128">
        <v>2003</v>
      </c>
      <c r="O22" s="125" t="s">
        <v>95</v>
      </c>
      <c r="P22" s="126" t="s">
        <v>112</v>
      </c>
      <c r="Q22" s="126" t="s">
        <v>102</v>
      </c>
      <c r="R22" s="126" t="s">
        <v>89</v>
      </c>
      <c r="S22" s="126" t="s">
        <v>103</v>
      </c>
      <c r="T22" s="126" t="s">
        <v>104</v>
      </c>
      <c r="U22" s="127" t="s">
        <v>105</v>
      </c>
      <c r="V22" s="113">
        <v>2005</v>
      </c>
      <c r="W22" s="114">
        <v>2004</v>
      </c>
      <c r="X22" s="115">
        <v>2003</v>
      </c>
      <c r="Y22" s="113">
        <v>2005</v>
      </c>
      <c r="Z22" s="114">
        <v>2004</v>
      </c>
      <c r="AA22" s="129">
        <v>2003</v>
      </c>
    </row>
    <row r="23" spans="1:27" ht="18" customHeight="1">
      <c r="A23" s="168" t="s">
        <v>0</v>
      </c>
      <c r="B23" s="169">
        <v>1</v>
      </c>
      <c r="C23" s="170">
        <v>0</v>
      </c>
      <c r="D23" s="170">
        <v>3</v>
      </c>
      <c r="E23" s="170">
        <v>6</v>
      </c>
      <c r="F23" s="170">
        <v>2</v>
      </c>
      <c r="G23" s="170">
        <v>1</v>
      </c>
      <c r="H23" s="171">
        <v>0</v>
      </c>
      <c r="I23" s="169">
        <f>SUM(B23:H23)</f>
        <v>13</v>
      </c>
      <c r="J23" s="170">
        <v>5</v>
      </c>
      <c r="K23" s="171">
        <v>5</v>
      </c>
      <c r="L23" s="172">
        <v>783</v>
      </c>
      <c r="M23" s="173">
        <v>745</v>
      </c>
      <c r="N23" s="174">
        <v>779</v>
      </c>
      <c r="O23" s="175">
        <f>B23/1</f>
        <v>1</v>
      </c>
      <c r="P23" s="176">
        <f>C23/2</f>
        <v>0</v>
      </c>
      <c r="Q23" s="176">
        <f aca="true" t="shared" si="10" ref="Q23:Q35">D23/1</f>
        <v>3</v>
      </c>
      <c r="R23" s="176">
        <f>E23/4</f>
        <v>1.5</v>
      </c>
      <c r="S23" s="176">
        <f aca="true" t="shared" si="11" ref="S23:S35">F23/1</f>
        <v>2</v>
      </c>
      <c r="T23" s="176">
        <f aca="true" t="shared" si="12" ref="T23:T35">G23/1</f>
        <v>1</v>
      </c>
      <c r="U23" s="177">
        <f aca="true" t="shared" si="13" ref="U23:U34">H23/1</f>
        <v>0</v>
      </c>
      <c r="V23" s="207">
        <f>I23/11</f>
        <v>1.1818181818181819</v>
      </c>
      <c r="W23" s="208">
        <v>0.45454545454545453</v>
      </c>
      <c r="X23" s="209">
        <v>0.45454545454545453</v>
      </c>
      <c r="Y23" s="175">
        <v>0.8501628664495114</v>
      </c>
      <c r="Z23" s="176">
        <v>0.8124318429661941</v>
      </c>
      <c r="AA23" s="178">
        <v>0.845819761129207</v>
      </c>
    </row>
    <row r="24" spans="1:27" ht="18" customHeight="1">
      <c r="A24" s="179" t="s">
        <v>1</v>
      </c>
      <c r="B24" s="180">
        <v>0</v>
      </c>
      <c r="C24" s="181">
        <v>0</v>
      </c>
      <c r="D24" s="181">
        <v>3</v>
      </c>
      <c r="E24" s="181">
        <v>1</v>
      </c>
      <c r="F24" s="181">
        <v>2</v>
      </c>
      <c r="G24" s="181">
        <v>1</v>
      </c>
      <c r="H24" s="182">
        <v>0</v>
      </c>
      <c r="I24" s="180">
        <f aca="true" t="shared" si="14" ref="I24:I34">SUM(B24:H24)</f>
        <v>7</v>
      </c>
      <c r="J24" s="181">
        <v>2</v>
      </c>
      <c r="K24" s="182">
        <v>5</v>
      </c>
      <c r="L24" s="183">
        <v>777</v>
      </c>
      <c r="M24" s="184">
        <v>775</v>
      </c>
      <c r="N24" s="185">
        <v>740</v>
      </c>
      <c r="O24" s="186">
        <f aca="true" t="shared" si="15" ref="O24:O35">B24/1</f>
        <v>0</v>
      </c>
      <c r="P24" s="187">
        <f aca="true" t="shared" si="16" ref="P24:P35">C24/2</f>
        <v>0</v>
      </c>
      <c r="Q24" s="187">
        <f t="shared" si="10"/>
        <v>3</v>
      </c>
      <c r="R24" s="187">
        <f aca="true" t="shared" si="17" ref="R24:R34">E24/4</f>
        <v>0.25</v>
      </c>
      <c r="S24" s="187">
        <f t="shared" si="11"/>
        <v>2</v>
      </c>
      <c r="T24" s="187">
        <f t="shared" si="12"/>
        <v>1</v>
      </c>
      <c r="U24" s="188">
        <f t="shared" si="13"/>
        <v>0</v>
      </c>
      <c r="V24" s="210">
        <f aca="true" t="shared" si="18" ref="V24:V35">I24/11</f>
        <v>0.6363636363636364</v>
      </c>
      <c r="W24" s="211">
        <v>0.18181818181818182</v>
      </c>
      <c r="X24" s="212">
        <v>0.45454545454545453</v>
      </c>
      <c r="Y24" s="186">
        <v>0.8445652173913043</v>
      </c>
      <c r="Z24" s="187">
        <v>0.8442265795206971</v>
      </c>
      <c r="AA24" s="189">
        <v>0.802603036876356</v>
      </c>
    </row>
    <row r="25" spans="1:27" ht="18" customHeight="1">
      <c r="A25" s="179" t="s">
        <v>2</v>
      </c>
      <c r="B25" s="180">
        <v>0</v>
      </c>
      <c r="C25" s="181">
        <v>0</v>
      </c>
      <c r="D25" s="181">
        <v>0</v>
      </c>
      <c r="E25" s="181">
        <v>5</v>
      </c>
      <c r="F25" s="181">
        <v>2</v>
      </c>
      <c r="G25" s="181">
        <v>0</v>
      </c>
      <c r="H25" s="182">
        <v>0</v>
      </c>
      <c r="I25" s="180">
        <f t="shared" si="14"/>
        <v>7</v>
      </c>
      <c r="J25" s="181">
        <v>6</v>
      </c>
      <c r="K25" s="182">
        <v>5</v>
      </c>
      <c r="L25" s="183">
        <v>845</v>
      </c>
      <c r="M25" s="184">
        <v>811</v>
      </c>
      <c r="N25" s="185">
        <v>759</v>
      </c>
      <c r="O25" s="186">
        <f t="shared" si="15"/>
        <v>0</v>
      </c>
      <c r="P25" s="187">
        <f t="shared" si="16"/>
        <v>0</v>
      </c>
      <c r="Q25" s="187">
        <f t="shared" si="10"/>
        <v>0</v>
      </c>
      <c r="R25" s="187">
        <f t="shared" si="17"/>
        <v>1.25</v>
      </c>
      <c r="S25" s="187">
        <f t="shared" si="11"/>
        <v>2</v>
      </c>
      <c r="T25" s="187">
        <f t="shared" si="12"/>
        <v>0</v>
      </c>
      <c r="U25" s="188">
        <f t="shared" si="13"/>
        <v>0</v>
      </c>
      <c r="V25" s="210">
        <f t="shared" si="18"/>
        <v>0.6363636363636364</v>
      </c>
      <c r="W25" s="211">
        <v>0.5454545454545454</v>
      </c>
      <c r="X25" s="212">
        <v>0.45454545454545453</v>
      </c>
      <c r="Y25" s="186">
        <v>0.920479302832244</v>
      </c>
      <c r="Z25" s="187">
        <v>0.8777056277056277</v>
      </c>
      <c r="AA25" s="189">
        <v>0.825</v>
      </c>
    </row>
    <row r="26" spans="1:27" ht="18" customHeight="1">
      <c r="A26" s="179" t="s">
        <v>3</v>
      </c>
      <c r="B26" s="180">
        <v>1</v>
      </c>
      <c r="C26" s="181">
        <v>0</v>
      </c>
      <c r="D26" s="181">
        <v>3</v>
      </c>
      <c r="E26" s="181">
        <v>1</v>
      </c>
      <c r="F26" s="181">
        <v>0</v>
      </c>
      <c r="G26" s="181">
        <v>1</v>
      </c>
      <c r="H26" s="182">
        <v>1</v>
      </c>
      <c r="I26" s="180">
        <f t="shared" si="14"/>
        <v>7</v>
      </c>
      <c r="J26" s="181">
        <v>8</v>
      </c>
      <c r="K26" s="182">
        <v>5</v>
      </c>
      <c r="L26" s="183">
        <v>813</v>
      </c>
      <c r="M26" s="184">
        <v>824</v>
      </c>
      <c r="N26" s="185">
        <v>819</v>
      </c>
      <c r="O26" s="186">
        <f t="shared" si="15"/>
        <v>1</v>
      </c>
      <c r="P26" s="187">
        <f t="shared" si="16"/>
        <v>0</v>
      </c>
      <c r="Q26" s="187">
        <f t="shared" si="10"/>
        <v>3</v>
      </c>
      <c r="R26" s="187">
        <f t="shared" si="17"/>
        <v>0.25</v>
      </c>
      <c r="S26" s="187">
        <f t="shared" si="11"/>
        <v>0</v>
      </c>
      <c r="T26" s="187">
        <f t="shared" si="12"/>
        <v>1</v>
      </c>
      <c r="U26" s="188">
        <f t="shared" si="13"/>
        <v>1</v>
      </c>
      <c r="V26" s="210">
        <f t="shared" si="18"/>
        <v>0.6363636363636364</v>
      </c>
      <c r="W26" s="211">
        <v>0.7272727272727273</v>
      </c>
      <c r="X26" s="212">
        <v>0.45454545454545453</v>
      </c>
      <c r="Y26" s="186">
        <v>0.8817787418655098</v>
      </c>
      <c r="Z26" s="187">
        <v>0.8917748917748918</v>
      </c>
      <c r="AA26" s="189">
        <v>0.893129770992366</v>
      </c>
    </row>
    <row r="27" spans="1:27" ht="18" customHeight="1">
      <c r="A27" s="179" t="s">
        <v>4</v>
      </c>
      <c r="B27" s="180">
        <v>1</v>
      </c>
      <c r="C27" s="181">
        <v>0</v>
      </c>
      <c r="D27" s="181">
        <v>0</v>
      </c>
      <c r="E27" s="181">
        <v>0</v>
      </c>
      <c r="F27" s="181">
        <v>1</v>
      </c>
      <c r="G27" s="181">
        <v>1</v>
      </c>
      <c r="H27" s="182">
        <v>0</v>
      </c>
      <c r="I27" s="180">
        <f t="shared" si="14"/>
        <v>3</v>
      </c>
      <c r="J27" s="181">
        <v>9</v>
      </c>
      <c r="K27" s="182">
        <v>7</v>
      </c>
      <c r="L27" s="183">
        <v>857</v>
      </c>
      <c r="M27" s="184">
        <v>779</v>
      </c>
      <c r="N27" s="185">
        <v>850</v>
      </c>
      <c r="O27" s="186">
        <f t="shared" si="15"/>
        <v>1</v>
      </c>
      <c r="P27" s="187">
        <f t="shared" si="16"/>
        <v>0</v>
      </c>
      <c r="Q27" s="187">
        <f t="shared" si="10"/>
        <v>0</v>
      </c>
      <c r="R27" s="187">
        <f t="shared" si="17"/>
        <v>0</v>
      </c>
      <c r="S27" s="187">
        <f t="shared" si="11"/>
        <v>1</v>
      </c>
      <c r="T27" s="187">
        <f t="shared" si="12"/>
        <v>1</v>
      </c>
      <c r="U27" s="188">
        <f t="shared" si="13"/>
        <v>0</v>
      </c>
      <c r="V27" s="210">
        <f t="shared" si="18"/>
        <v>0.2727272727272727</v>
      </c>
      <c r="W27" s="211">
        <v>0.8181818181818182</v>
      </c>
      <c r="X27" s="212">
        <v>0.6363636363636364</v>
      </c>
      <c r="Y27" s="186">
        <v>0.9264864864864865</v>
      </c>
      <c r="Z27" s="187">
        <v>0.8430735930735931</v>
      </c>
      <c r="AA27" s="189">
        <v>0.923913043478261</v>
      </c>
    </row>
    <row r="28" spans="1:27" ht="18" customHeight="1">
      <c r="A28" s="179" t="s">
        <v>5</v>
      </c>
      <c r="B28" s="190">
        <v>2</v>
      </c>
      <c r="C28" s="191">
        <v>0</v>
      </c>
      <c r="D28" s="191">
        <v>1</v>
      </c>
      <c r="E28" s="191">
        <v>0</v>
      </c>
      <c r="F28" s="191">
        <v>0</v>
      </c>
      <c r="G28" s="191">
        <v>1</v>
      </c>
      <c r="H28" s="192">
        <v>0</v>
      </c>
      <c r="I28" s="190">
        <f t="shared" si="14"/>
        <v>4</v>
      </c>
      <c r="J28" s="191">
        <v>4</v>
      </c>
      <c r="K28" s="192">
        <v>7</v>
      </c>
      <c r="L28" s="190">
        <v>820</v>
      </c>
      <c r="M28" s="191">
        <v>865</v>
      </c>
      <c r="N28" s="193">
        <v>859</v>
      </c>
      <c r="O28" s="194">
        <f t="shared" si="15"/>
        <v>2</v>
      </c>
      <c r="P28" s="195">
        <f t="shared" si="16"/>
        <v>0</v>
      </c>
      <c r="Q28" s="195">
        <f t="shared" si="10"/>
        <v>1</v>
      </c>
      <c r="R28" s="195">
        <f t="shared" si="17"/>
        <v>0</v>
      </c>
      <c r="S28" s="195">
        <f t="shared" si="11"/>
        <v>0</v>
      </c>
      <c r="T28" s="195">
        <f t="shared" si="12"/>
        <v>1</v>
      </c>
      <c r="U28" s="196">
        <f t="shared" si="13"/>
        <v>0</v>
      </c>
      <c r="V28" s="213">
        <f t="shared" si="18"/>
        <v>0.36363636363636365</v>
      </c>
      <c r="W28" s="214">
        <v>0.36363636363636365</v>
      </c>
      <c r="X28" s="215">
        <v>0.6363636363636364</v>
      </c>
      <c r="Y28" s="194">
        <v>0.8884073672806068</v>
      </c>
      <c r="Z28" s="195">
        <v>0.9361471861471862</v>
      </c>
      <c r="AA28" s="197">
        <v>0.93879781420765</v>
      </c>
    </row>
    <row r="29" spans="1:27" ht="18" customHeight="1">
      <c r="A29" s="179" t="s">
        <v>6</v>
      </c>
      <c r="B29" s="190">
        <v>0</v>
      </c>
      <c r="C29" s="191">
        <v>0</v>
      </c>
      <c r="D29" s="191">
        <v>2</v>
      </c>
      <c r="E29" s="191">
        <v>1</v>
      </c>
      <c r="F29" s="191">
        <v>3</v>
      </c>
      <c r="G29" s="191">
        <v>0</v>
      </c>
      <c r="H29" s="192">
        <v>0</v>
      </c>
      <c r="I29" s="190">
        <f t="shared" si="14"/>
        <v>6</v>
      </c>
      <c r="J29" s="191">
        <v>7</v>
      </c>
      <c r="K29" s="192">
        <v>5</v>
      </c>
      <c r="L29" s="190">
        <v>881</v>
      </c>
      <c r="M29" s="191">
        <v>851</v>
      </c>
      <c r="N29" s="193">
        <v>854</v>
      </c>
      <c r="O29" s="194">
        <f t="shared" si="15"/>
        <v>0</v>
      </c>
      <c r="P29" s="195">
        <f t="shared" si="16"/>
        <v>0</v>
      </c>
      <c r="Q29" s="195">
        <f t="shared" si="10"/>
        <v>2</v>
      </c>
      <c r="R29" s="195">
        <f t="shared" si="17"/>
        <v>0.25</v>
      </c>
      <c r="S29" s="195">
        <f t="shared" si="11"/>
        <v>3</v>
      </c>
      <c r="T29" s="195">
        <f t="shared" si="12"/>
        <v>0</v>
      </c>
      <c r="U29" s="196">
        <f t="shared" si="13"/>
        <v>0</v>
      </c>
      <c r="V29" s="213">
        <f t="shared" si="18"/>
        <v>0.5454545454545454</v>
      </c>
      <c r="W29" s="214">
        <v>0.6363636363636364</v>
      </c>
      <c r="X29" s="215">
        <v>0.45454545454545453</v>
      </c>
      <c r="Y29" s="194">
        <v>0.9576086956521739</v>
      </c>
      <c r="Z29" s="195">
        <v>0.9239956568946797</v>
      </c>
      <c r="AA29" s="197">
        <v>0.929270946681175</v>
      </c>
    </row>
    <row r="30" spans="1:27" ht="18" customHeight="1">
      <c r="A30" s="179" t="s">
        <v>7</v>
      </c>
      <c r="B30" s="190">
        <v>0</v>
      </c>
      <c r="C30" s="191">
        <v>0</v>
      </c>
      <c r="D30" s="191">
        <v>0</v>
      </c>
      <c r="E30" s="191">
        <v>3</v>
      </c>
      <c r="F30" s="191">
        <v>2</v>
      </c>
      <c r="G30" s="191">
        <v>1</v>
      </c>
      <c r="H30" s="192">
        <v>2</v>
      </c>
      <c r="I30" s="190">
        <f t="shared" si="14"/>
        <v>8</v>
      </c>
      <c r="J30" s="191">
        <v>6</v>
      </c>
      <c r="K30" s="192">
        <v>6</v>
      </c>
      <c r="L30" s="190">
        <v>931</v>
      </c>
      <c r="M30" s="191">
        <v>766</v>
      </c>
      <c r="N30" s="193">
        <v>827</v>
      </c>
      <c r="O30" s="194">
        <f t="shared" si="15"/>
        <v>0</v>
      </c>
      <c r="P30" s="195">
        <f t="shared" si="16"/>
        <v>0</v>
      </c>
      <c r="Q30" s="195">
        <f t="shared" si="10"/>
        <v>0</v>
      </c>
      <c r="R30" s="195">
        <f t="shared" si="17"/>
        <v>0.75</v>
      </c>
      <c r="S30" s="195">
        <f t="shared" si="11"/>
        <v>2</v>
      </c>
      <c r="T30" s="195">
        <f t="shared" si="12"/>
        <v>1</v>
      </c>
      <c r="U30" s="196">
        <f t="shared" si="13"/>
        <v>2</v>
      </c>
      <c r="V30" s="213">
        <f t="shared" si="18"/>
        <v>0.7272727272727273</v>
      </c>
      <c r="W30" s="214">
        <v>0.5454545454545454</v>
      </c>
      <c r="X30" s="215">
        <v>0.5454545454545454</v>
      </c>
      <c r="Y30" s="194">
        <v>1.01085776330076</v>
      </c>
      <c r="Z30" s="195">
        <v>0.8308026030368764</v>
      </c>
      <c r="AA30" s="197">
        <v>0.896963123644252</v>
      </c>
    </row>
    <row r="31" spans="1:27" ht="18" customHeight="1">
      <c r="A31" s="179" t="s">
        <v>8</v>
      </c>
      <c r="B31" s="190">
        <v>1</v>
      </c>
      <c r="C31" s="191">
        <v>0</v>
      </c>
      <c r="D31" s="191">
        <v>2</v>
      </c>
      <c r="E31" s="191">
        <v>0</v>
      </c>
      <c r="F31" s="191">
        <v>1</v>
      </c>
      <c r="G31" s="191">
        <v>0</v>
      </c>
      <c r="H31" s="192">
        <v>0</v>
      </c>
      <c r="I31" s="190">
        <f t="shared" si="14"/>
        <v>4</v>
      </c>
      <c r="J31" s="191">
        <v>11</v>
      </c>
      <c r="K31" s="192">
        <v>2</v>
      </c>
      <c r="L31" s="190">
        <v>866</v>
      </c>
      <c r="M31" s="191">
        <v>827</v>
      </c>
      <c r="N31" s="193">
        <v>847</v>
      </c>
      <c r="O31" s="194">
        <f t="shared" si="15"/>
        <v>1</v>
      </c>
      <c r="P31" s="195">
        <f t="shared" si="16"/>
        <v>0</v>
      </c>
      <c r="Q31" s="195">
        <f t="shared" si="10"/>
        <v>2</v>
      </c>
      <c r="R31" s="195">
        <f t="shared" si="17"/>
        <v>0</v>
      </c>
      <c r="S31" s="195">
        <f t="shared" si="11"/>
        <v>1</v>
      </c>
      <c r="T31" s="195">
        <f t="shared" si="12"/>
        <v>0</v>
      </c>
      <c r="U31" s="196">
        <f t="shared" si="13"/>
        <v>0</v>
      </c>
      <c r="V31" s="213">
        <f t="shared" si="18"/>
        <v>0.36363636363636365</v>
      </c>
      <c r="W31" s="214">
        <v>1</v>
      </c>
      <c r="X31" s="215">
        <v>0.18181818181818182</v>
      </c>
      <c r="Y31" s="194">
        <v>0.9423286180631121</v>
      </c>
      <c r="Z31" s="195">
        <v>0.8959913326110509</v>
      </c>
      <c r="AA31" s="197">
        <v>0.923664122137405</v>
      </c>
    </row>
    <row r="32" spans="1:27" ht="18" customHeight="1">
      <c r="A32" s="179" t="s">
        <v>9</v>
      </c>
      <c r="B32" s="190">
        <v>1</v>
      </c>
      <c r="C32" s="191">
        <v>0</v>
      </c>
      <c r="D32" s="191">
        <v>0</v>
      </c>
      <c r="E32" s="191">
        <v>0</v>
      </c>
      <c r="F32" s="191">
        <v>3</v>
      </c>
      <c r="G32" s="191">
        <v>0</v>
      </c>
      <c r="H32" s="192">
        <v>0</v>
      </c>
      <c r="I32" s="190">
        <f t="shared" si="14"/>
        <v>4</v>
      </c>
      <c r="J32" s="191">
        <v>9</v>
      </c>
      <c r="K32" s="192">
        <v>6</v>
      </c>
      <c r="L32" s="190">
        <v>851</v>
      </c>
      <c r="M32" s="191">
        <v>803</v>
      </c>
      <c r="N32" s="193">
        <v>851</v>
      </c>
      <c r="O32" s="194">
        <f t="shared" si="15"/>
        <v>1</v>
      </c>
      <c r="P32" s="195">
        <f t="shared" si="16"/>
        <v>0</v>
      </c>
      <c r="Q32" s="195">
        <f t="shared" si="10"/>
        <v>0</v>
      </c>
      <c r="R32" s="195">
        <f t="shared" si="17"/>
        <v>0</v>
      </c>
      <c r="S32" s="195">
        <f t="shared" si="11"/>
        <v>3</v>
      </c>
      <c r="T32" s="195">
        <f t="shared" si="12"/>
        <v>0</v>
      </c>
      <c r="U32" s="196">
        <f t="shared" si="13"/>
        <v>0</v>
      </c>
      <c r="V32" s="213">
        <f t="shared" si="18"/>
        <v>0.36363636363636365</v>
      </c>
      <c r="W32" s="214">
        <v>0.8181818181818182</v>
      </c>
      <c r="X32" s="215">
        <v>0.5454545454545454</v>
      </c>
      <c r="Y32" s="194">
        <v>0.926006528835691</v>
      </c>
      <c r="Z32" s="195">
        <v>0.8709327548806941</v>
      </c>
      <c r="AA32" s="197">
        <v>0.921993499458288</v>
      </c>
    </row>
    <row r="33" spans="1:27" ht="18" customHeight="1">
      <c r="A33" s="179" t="s">
        <v>10</v>
      </c>
      <c r="B33" s="190">
        <v>0</v>
      </c>
      <c r="C33" s="191">
        <v>0</v>
      </c>
      <c r="D33" s="191">
        <v>0</v>
      </c>
      <c r="E33" s="191">
        <v>3</v>
      </c>
      <c r="F33" s="191">
        <v>0</v>
      </c>
      <c r="G33" s="191">
        <v>1</v>
      </c>
      <c r="H33" s="192">
        <v>0</v>
      </c>
      <c r="I33" s="190">
        <f t="shared" si="14"/>
        <v>4</v>
      </c>
      <c r="J33" s="191">
        <v>2</v>
      </c>
      <c r="K33" s="192">
        <v>2</v>
      </c>
      <c r="L33" s="190">
        <v>837</v>
      </c>
      <c r="M33" s="191">
        <v>778</v>
      </c>
      <c r="N33" s="193">
        <v>803</v>
      </c>
      <c r="O33" s="194">
        <f t="shared" si="15"/>
        <v>0</v>
      </c>
      <c r="P33" s="195">
        <f t="shared" si="16"/>
        <v>0</v>
      </c>
      <c r="Q33" s="195">
        <f t="shared" si="10"/>
        <v>0</v>
      </c>
      <c r="R33" s="195">
        <f t="shared" si="17"/>
        <v>0.75</v>
      </c>
      <c r="S33" s="195">
        <f t="shared" si="11"/>
        <v>0</v>
      </c>
      <c r="T33" s="195">
        <f t="shared" si="12"/>
        <v>1</v>
      </c>
      <c r="U33" s="196">
        <f t="shared" si="13"/>
        <v>0</v>
      </c>
      <c r="V33" s="213">
        <f t="shared" si="18"/>
        <v>0.36363636363636365</v>
      </c>
      <c r="W33" s="214">
        <v>0.18181818181818182</v>
      </c>
      <c r="X33" s="215">
        <v>0.18181818181818182</v>
      </c>
      <c r="Y33" s="194">
        <v>0.9127589967284624</v>
      </c>
      <c r="Z33" s="195">
        <v>0.841081081081081</v>
      </c>
      <c r="AA33" s="197">
        <v>0.869989165763814</v>
      </c>
    </row>
    <row r="34" spans="1:27" ht="18" customHeight="1">
      <c r="A34" s="198" t="s">
        <v>11</v>
      </c>
      <c r="B34" s="199">
        <v>2</v>
      </c>
      <c r="C34" s="200">
        <v>0</v>
      </c>
      <c r="D34" s="200">
        <v>0</v>
      </c>
      <c r="E34" s="200">
        <v>1</v>
      </c>
      <c r="F34" s="200">
        <v>2</v>
      </c>
      <c r="G34" s="200">
        <v>0</v>
      </c>
      <c r="H34" s="201">
        <v>1</v>
      </c>
      <c r="I34" s="199">
        <f t="shared" si="14"/>
        <v>6</v>
      </c>
      <c r="J34" s="200">
        <v>2</v>
      </c>
      <c r="K34" s="201">
        <v>4</v>
      </c>
      <c r="L34" s="199">
        <v>820</v>
      </c>
      <c r="M34" s="200">
        <v>805</v>
      </c>
      <c r="N34" s="202">
        <v>844</v>
      </c>
      <c r="O34" s="203">
        <f t="shared" si="15"/>
        <v>2</v>
      </c>
      <c r="P34" s="204">
        <f t="shared" si="16"/>
        <v>0</v>
      </c>
      <c r="Q34" s="204">
        <f t="shared" si="10"/>
        <v>0</v>
      </c>
      <c r="R34" s="204">
        <f t="shared" si="17"/>
        <v>0.25</v>
      </c>
      <c r="S34" s="204">
        <f t="shared" si="11"/>
        <v>2</v>
      </c>
      <c r="T34" s="204">
        <f t="shared" si="12"/>
        <v>0</v>
      </c>
      <c r="U34" s="205">
        <f t="shared" si="13"/>
        <v>1</v>
      </c>
      <c r="V34" s="216">
        <f t="shared" si="18"/>
        <v>0.5454545454545454</v>
      </c>
      <c r="W34" s="217">
        <v>0.18181818181818182</v>
      </c>
      <c r="X34" s="218">
        <v>0.36363636363636365</v>
      </c>
      <c r="Y34" s="203">
        <v>0.8971553610503282</v>
      </c>
      <c r="Z34" s="204">
        <v>0.8759521218715995</v>
      </c>
      <c r="AA34" s="206">
        <v>0.914409534127844</v>
      </c>
    </row>
    <row r="35" spans="1:27" ht="21" customHeight="1">
      <c r="A35" s="163" t="s">
        <v>61</v>
      </c>
      <c r="B35" s="93">
        <f aca="true" t="shared" si="19" ref="B35:H35">SUM(B23:B34)</f>
        <v>9</v>
      </c>
      <c r="C35" s="94">
        <f t="shared" si="19"/>
        <v>0</v>
      </c>
      <c r="D35" s="94">
        <f t="shared" si="19"/>
        <v>14</v>
      </c>
      <c r="E35" s="94">
        <f t="shared" si="19"/>
        <v>21</v>
      </c>
      <c r="F35" s="94">
        <f t="shared" si="19"/>
        <v>18</v>
      </c>
      <c r="G35" s="94">
        <f t="shared" si="19"/>
        <v>7</v>
      </c>
      <c r="H35" s="95">
        <f t="shared" si="19"/>
        <v>4</v>
      </c>
      <c r="I35" s="93">
        <f>SUM(B35:H35)</f>
        <v>73</v>
      </c>
      <c r="J35" s="94">
        <v>71</v>
      </c>
      <c r="K35" s="95">
        <v>59</v>
      </c>
      <c r="L35" s="93">
        <f>SUM(L23:L34)</f>
        <v>10081</v>
      </c>
      <c r="M35" s="94">
        <v>9629</v>
      </c>
      <c r="N35" s="152">
        <v>9832</v>
      </c>
      <c r="O35" s="203">
        <f t="shared" si="15"/>
        <v>9</v>
      </c>
      <c r="P35" s="165">
        <f t="shared" si="16"/>
        <v>0</v>
      </c>
      <c r="Q35" s="165">
        <f t="shared" si="10"/>
        <v>14</v>
      </c>
      <c r="R35" s="165">
        <f>E35/4</f>
        <v>5.25</v>
      </c>
      <c r="S35" s="165">
        <f t="shared" si="11"/>
        <v>18</v>
      </c>
      <c r="T35" s="204">
        <f t="shared" si="12"/>
        <v>7</v>
      </c>
      <c r="U35" s="166">
        <f>H35/1</f>
        <v>4</v>
      </c>
      <c r="V35" s="102">
        <f t="shared" si="18"/>
        <v>6.636363636363637</v>
      </c>
      <c r="W35" s="100">
        <v>6.454545454545454</v>
      </c>
      <c r="X35" s="101">
        <v>5.363636363636363</v>
      </c>
      <c r="Y35" s="102">
        <f>SUM(Y23:Y34)</f>
        <v>10.95859594593619</v>
      </c>
      <c r="Z35" s="100">
        <v>10.44411527156417</v>
      </c>
      <c r="AA35" s="153">
        <v>10.6869565217391</v>
      </c>
    </row>
    <row r="36" spans="1:27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84" t="s">
        <v>118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6"/>
    </row>
    <row r="37" ht="14.25" customHeight="1">
      <c r="M37" s="284" t="s">
        <v>115</v>
      </c>
    </row>
  </sheetData>
  <mergeCells count="16">
    <mergeCell ref="O2:AA2"/>
    <mergeCell ref="B2:N2"/>
    <mergeCell ref="B3:H3"/>
    <mergeCell ref="I3:K3"/>
    <mergeCell ref="V3:X3"/>
    <mergeCell ref="L3:N3"/>
    <mergeCell ref="V21:X21"/>
    <mergeCell ref="Y21:AA21"/>
    <mergeCell ref="O20:AA20"/>
    <mergeCell ref="Y3:AA3"/>
    <mergeCell ref="O3:U3"/>
    <mergeCell ref="O21:U21"/>
    <mergeCell ref="B20:N20"/>
    <mergeCell ref="B21:H21"/>
    <mergeCell ref="I21:K21"/>
    <mergeCell ref="L21:N21"/>
  </mergeCells>
  <printOptions/>
  <pageMargins left="0.7480314960629921" right="0.07874015748031496" top="0.3937007874015748" bottom="0.15748031496062992" header="0.4724409448818898" footer="0.15748031496062992"/>
  <pageSetup horizontalDpi="1200" verticalDpi="12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24"/>
  </sheetPr>
  <dimension ref="A1:AA37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7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10" customFormat="1" ht="18" customHeight="1">
      <c r="A2" s="160"/>
      <c r="B2" s="296" t="s">
        <v>56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7"/>
      <c r="O2" s="293" t="s">
        <v>86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8"/>
    </row>
    <row r="3" spans="1:27" s="110" customFormat="1" ht="18" customHeight="1">
      <c r="A3" s="161"/>
      <c r="B3" s="298" t="s">
        <v>106</v>
      </c>
      <c r="C3" s="299"/>
      <c r="D3" s="299"/>
      <c r="E3" s="299"/>
      <c r="F3" s="299"/>
      <c r="G3" s="299"/>
      <c r="H3" s="299"/>
      <c r="I3" s="300" t="s">
        <v>53</v>
      </c>
      <c r="J3" s="301"/>
      <c r="K3" s="301"/>
      <c r="L3" s="304" t="s">
        <v>60</v>
      </c>
      <c r="M3" s="305"/>
      <c r="N3" s="306"/>
      <c r="O3" s="298" t="s">
        <v>106</v>
      </c>
      <c r="P3" s="299"/>
      <c r="Q3" s="299"/>
      <c r="R3" s="299"/>
      <c r="S3" s="299"/>
      <c r="T3" s="299"/>
      <c r="U3" s="299"/>
      <c r="V3" s="302" t="s">
        <v>58</v>
      </c>
      <c r="W3" s="303"/>
      <c r="X3" s="303"/>
      <c r="Y3" s="307" t="s">
        <v>59</v>
      </c>
      <c r="Z3" s="308"/>
      <c r="AA3" s="309"/>
    </row>
    <row r="4" spans="1:27" s="119" customFormat="1" ht="82.5" customHeight="1">
      <c r="A4" s="162" t="s">
        <v>54</v>
      </c>
      <c r="B4" s="125" t="s">
        <v>95</v>
      </c>
      <c r="C4" s="126" t="s">
        <v>112</v>
      </c>
      <c r="D4" s="126" t="s">
        <v>102</v>
      </c>
      <c r="E4" s="126" t="s">
        <v>89</v>
      </c>
      <c r="F4" s="126" t="s">
        <v>103</v>
      </c>
      <c r="G4" s="126" t="s">
        <v>104</v>
      </c>
      <c r="H4" s="127" t="s">
        <v>105</v>
      </c>
      <c r="I4" s="113">
        <v>2005</v>
      </c>
      <c r="J4" s="114">
        <v>2004</v>
      </c>
      <c r="K4" s="115">
        <v>2003</v>
      </c>
      <c r="L4" s="113">
        <v>2005</v>
      </c>
      <c r="M4" s="114">
        <v>2004</v>
      </c>
      <c r="N4" s="128">
        <v>2003</v>
      </c>
      <c r="O4" s="125" t="s">
        <v>95</v>
      </c>
      <c r="P4" s="126" t="s">
        <v>112</v>
      </c>
      <c r="Q4" s="126" t="s">
        <v>102</v>
      </c>
      <c r="R4" s="126" t="s">
        <v>89</v>
      </c>
      <c r="S4" s="126" t="s">
        <v>103</v>
      </c>
      <c r="T4" s="126" t="s">
        <v>104</v>
      </c>
      <c r="U4" s="127" t="s">
        <v>105</v>
      </c>
      <c r="V4" s="113">
        <v>2005</v>
      </c>
      <c r="W4" s="114">
        <v>2004</v>
      </c>
      <c r="X4" s="115">
        <v>2003</v>
      </c>
      <c r="Y4" s="113">
        <v>2005</v>
      </c>
      <c r="Z4" s="114">
        <v>2004</v>
      </c>
      <c r="AA4" s="129">
        <v>2003</v>
      </c>
    </row>
    <row r="5" spans="1:27" s="120" customFormat="1" ht="18" customHeight="1">
      <c r="A5" s="168" t="s">
        <v>0</v>
      </c>
      <c r="B5" s="169">
        <v>0</v>
      </c>
      <c r="C5" s="170">
        <v>0</v>
      </c>
      <c r="D5" s="170">
        <v>0</v>
      </c>
      <c r="E5" s="170">
        <v>7</v>
      </c>
      <c r="F5" s="170">
        <v>0</v>
      </c>
      <c r="G5" s="170">
        <v>1</v>
      </c>
      <c r="H5" s="171">
        <v>0</v>
      </c>
      <c r="I5" s="169">
        <f>SUM(B5:H5)</f>
        <v>8</v>
      </c>
      <c r="J5" s="170">
        <v>9</v>
      </c>
      <c r="K5" s="171">
        <v>6</v>
      </c>
      <c r="L5" s="172">
        <v>508</v>
      </c>
      <c r="M5" s="173">
        <v>505</v>
      </c>
      <c r="N5" s="174">
        <v>437</v>
      </c>
      <c r="O5" s="175">
        <f>B5/1</f>
        <v>0</v>
      </c>
      <c r="P5" s="176">
        <f>C5/2</f>
        <v>0</v>
      </c>
      <c r="Q5" s="176">
        <f aca="true" t="shared" si="0" ref="Q5:Q17">D5/1</f>
        <v>0</v>
      </c>
      <c r="R5" s="176">
        <f>E5/4</f>
        <v>1.75</v>
      </c>
      <c r="S5" s="176">
        <f aca="true" t="shared" si="1" ref="S5:U17">F5/1</f>
        <v>0</v>
      </c>
      <c r="T5" s="176">
        <f t="shared" si="1"/>
        <v>1</v>
      </c>
      <c r="U5" s="177">
        <f t="shared" si="1"/>
        <v>0</v>
      </c>
      <c r="V5" s="207">
        <f>I5/11</f>
        <v>0.7272727272727273</v>
      </c>
      <c r="W5" s="208">
        <v>0.8181818181818182</v>
      </c>
      <c r="X5" s="209">
        <v>0.5454545454545454</v>
      </c>
      <c r="Y5" s="175">
        <v>0.5515743756786102</v>
      </c>
      <c r="Z5" s="176">
        <v>0.5507088331515813</v>
      </c>
      <c r="AA5" s="178">
        <v>0.474484256243214</v>
      </c>
    </row>
    <row r="6" spans="1:27" s="120" customFormat="1" ht="18" customHeight="1">
      <c r="A6" s="179" t="s">
        <v>1</v>
      </c>
      <c r="B6" s="180">
        <v>0</v>
      </c>
      <c r="C6" s="181">
        <v>0</v>
      </c>
      <c r="D6" s="181">
        <v>2</v>
      </c>
      <c r="E6" s="181">
        <v>3</v>
      </c>
      <c r="F6" s="181">
        <v>0</v>
      </c>
      <c r="G6" s="181">
        <v>0</v>
      </c>
      <c r="H6" s="182">
        <v>1</v>
      </c>
      <c r="I6" s="180">
        <f aca="true" t="shared" si="2" ref="I6:I16">SUM(B6:H6)</f>
        <v>6</v>
      </c>
      <c r="J6" s="181">
        <v>5</v>
      </c>
      <c r="K6" s="182">
        <v>2</v>
      </c>
      <c r="L6" s="183">
        <v>448</v>
      </c>
      <c r="M6" s="184">
        <v>481</v>
      </c>
      <c r="N6" s="185">
        <v>445</v>
      </c>
      <c r="O6" s="186">
        <f aca="true" t="shared" si="3" ref="O6:O17">B6/1</f>
        <v>0</v>
      </c>
      <c r="P6" s="187">
        <f aca="true" t="shared" si="4" ref="P6:P17">C6/2</f>
        <v>0</v>
      </c>
      <c r="Q6" s="187">
        <f t="shared" si="0"/>
        <v>2</v>
      </c>
      <c r="R6" s="187">
        <f aca="true" t="shared" si="5" ref="R6:R17">E6/4</f>
        <v>0.75</v>
      </c>
      <c r="S6" s="187">
        <f t="shared" si="1"/>
        <v>0</v>
      </c>
      <c r="T6" s="187">
        <f t="shared" si="1"/>
        <v>0</v>
      </c>
      <c r="U6" s="188">
        <f t="shared" si="1"/>
        <v>1</v>
      </c>
      <c r="V6" s="210">
        <f aca="true" t="shared" si="6" ref="V6:V16">I6/11</f>
        <v>0.5454545454545454</v>
      </c>
      <c r="W6" s="211">
        <v>0.45454545454545453</v>
      </c>
      <c r="X6" s="212">
        <v>0.18181818181818182</v>
      </c>
      <c r="Y6" s="186">
        <v>0.48695652173913045</v>
      </c>
      <c r="Z6" s="187">
        <v>0.5239651416122004</v>
      </c>
      <c r="AA6" s="189">
        <v>0.482646420824295</v>
      </c>
    </row>
    <row r="7" spans="1:27" s="120" customFormat="1" ht="18" customHeight="1">
      <c r="A7" s="179" t="s">
        <v>2</v>
      </c>
      <c r="B7" s="180">
        <v>1</v>
      </c>
      <c r="C7" s="181">
        <v>0</v>
      </c>
      <c r="D7" s="181">
        <v>0</v>
      </c>
      <c r="E7" s="181">
        <v>1</v>
      </c>
      <c r="F7" s="181">
        <v>0</v>
      </c>
      <c r="G7" s="181">
        <v>0</v>
      </c>
      <c r="H7" s="182">
        <v>1</v>
      </c>
      <c r="I7" s="180">
        <f t="shared" si="2"/>
        <v>3</v>
      </c>
      <c r="J7" s="181">
        <v>5</v>
      </c>
      <c r="K7" s="182">
        <v>3</v>
      </c>
      <c r="L7" s="183">
        <v>532</v>
      </c>
      <c r="M7" s="184">
        <v>517</v>
      </c>
      <c r="N7" s="185">
        <v>450</v>
      </c>
      <c r="O7" s="186">
        <f t="shared" si="3"/>
        <v>1</v>
      </c>
      <c r="P7" s="187">
        <f t="shared" si="4"/>
        <v>0</v>
      </c>
      <c r="Q7" s="187">
        <f t="shared" si="0"/>
        <v>0</v>
      </c>
      <c r="R7" s="187">
        <f t="shared" si="5"/>
        <v>0.25</v>
      </c>
      <c r="S7" s="187">
        <f t="shared" si="1"/>
        <v>0</v>
      </c>
      <c r="T7" s="187">
        <f t="shared" si="1"/>
        <v>0</v>
      </c>
      <c r="U7" s="188">
        <f t="shared" si="1"/>
        <v>1</v>
      </c>
      <c r="V7" s="210">
        <f t="shared" si="6"/>
        <v>0.2727272727272727</v>
      </c>
      <c r="W7" s="211">
        <v>0.45454545454545453</v>
      </c>
      <c r="X7" s="212">
        <v>0.2727272727272727</v>
      </c>
      <c r="Y7" s="186">
        <v>0.579520697167756</v>
      </c>
      <c r="Z7" s="187">
        <v>0.5595238095238095</v>
      </c>
      <c r="AA7" s="189">
        <v>0.489130434782609</v>
      </c>
    </row>
    <row r="8" spans="1:27" s="120" customFormat="1" ht="18" customHeight="1">
      <c r="A8" s="179" t="s">
        <v>3</v>
      </c>
      <c r="B8" s="180">
        <v>0</v>
      </c>
      <c r="C8" s="181">
        <v>0</v>
      </c>
      <c r="D8" s="181">
        <v>0</v>
      </c>
      <c r="E8" s="181">
        <v>2</v>
      </c>
      <c r="F8" s="181">
        <v>0</v>
      </c>
      <c r="G8" s="181">
        <v>0</v>
      </c>
      <c r="H8" s="182">
        <v>0</v>
      </c>
      <c r="I8" s="180">
        <f t="shared" si="2"/>
        <v>2</v>
      </c>
      <c r="J8" s="181">
        <v>0</v>
      </c>
      <c r="K8" s="182">
        <v>6</v>
      </c>
      <c r="L8" s="183">
        <v>556</v>
      </c>
      <c r="M8" s="184">
        <v>507</v>
      </c>
      <c r="N8" s="185">
        <v>501</v>
      </c>
      <c r="O8" s="186">
        <f t="shared" si="3"/>
        <v>0</v>
      </c>
      <c r="P8" s="187">
        <f t="shared" si="4"/>
        <v>0</v>
      </c>
      <c r="Q8" s="187">
        <f t="shared" si="0"/>
        <v>0</v>
      </c>
      <c r="R8" s="187">
        <f t="shared" si="5"/>
        <v>0.5</v>
      </c>
      <c r="S8" s="187">
        <f t="shared" si="1"/>
        <v>0</v>
      </c>
      <c r="T8" s="187">
        <f t="shared" si="1"/>
        <v>0</v>
      </c>
      <c r="U8" s="188">
        <f t="shared" si="1"/>
        <v>0</v>
      </c>
      <c r="V8" s="210">
        <f t="shared" si="6"/>
        <v>0.18181818181818182</v>
      </c>
      <c r="W8" s="211">
        <v>0</v>
      </c>
      <c r="X8" s="212">
        <v>0.5454545454545454</v>
      </c>
      <c r="Y8" s="186">
        <v>0.6030368763557483</v>
      </c>
      <c r="Z8" s="187">
        <v>0.5487012987012987</v>
      </c>
      <c r="AA8" s="189">
        <v>0.546346782988004</v>
      </c>
    </row>
    <row r="9" spans="1:27" s="120" customFormat="1" ht="18" customHeight="1">
      <c r="A9" s="179" t="s">
        <v>4</v>
      </c>
      <c r="B9" s="180">
        <v>1</v>
      </c>
      <c r="C9" s="181">
        <v>3</v>
      </c>
      <c r="D9" s="181">
        <v>0</v>
      </c>
      <c r="E9" s="181">
        <v>3</v>
      </c>
      <c r="F9" s="181">
        <v>0</v>
      </c>
      <c r="G9" s="181">
        <v>1</v>
      </c>
      <c r="H9" s="182">
        <v>0</v>
      </c>
      <c r="I9" s="180">
        <f t="shared" si="2"/>
        <v>8</v>
      </c>
      <c r="J9" s="181">
        <v>4</v>
      </c>
      <c r="K9" s="182">
        <v>5</v>
      </c>
      <c r="L9" s="183">
        <v>538</v>
      </c>
      <c r="M9" s="184">
        <v>551</v>
      </c>
      <c r="N9" s="185">
        <v>548</v>
      </c>
      <c r="O9" s="186">
        <f t="shared" si="3"/>
        <v>1</v>
      </c>
      <c r="P9" s="187">
        <f t="shared" si="4"/>
        <v>1.5</v>
      </c>
      <c r="Q9" s="187">
        <f t="shared" si="0"/>
        <v>0</v>
      </c>
      <c r="R9" s="187">
        <f t="shared" si="5"/>
        <v>0.75</v>
      </c>
      <c r="S9" s="187">
        <f t="shared" si="1"/>
        <v>0</v>
      </c>
      <c r="T9" s="187">
        <f t="shared" si="1"/>
        <v>1</v>
      </c>
      <c r="U9" s="188">
        <f t="shared" si="1"/>
        <v>0</v>
      </c>
      <c r="V9" s="210">
        <f t="shared" si="6"/>
        <v>0.7272727272727273</v>
      </c>
      <c r="W9" s="211">
        <v>0.36363636363636365</v>
      </c>
      <c r="X9" s="212">
        <v>0.45454545454545453</v>
      </c>
      <c r="Y9" s="186">
        <v>0.5816216216216217</v>
      </c>
      <c r="Z9" s="187">
        <v>0.5963203463203464</v>
      </c>
      <c r="AA9" s="189">
        <v>0.595652173913043</v>
      </c>
    </row>
    <row r="10" spans="1:27" s="146" customFormat="1" ht="18" customHeight="1">
      <c r="A10" s="179" t="s">
        <v>5</v>
      </c>
      <c r="B10" s="190">
        <v>0</v>
      </c>
      <c r="C10" s="191">
        <v>0</v>
      </c>
      <c r="D10" s="191">
        <v>0</v>
      </c>
      <c r="E10" s="191">
        <v>5</v>
      </c>
      <c r="F10" s="191">
        <v>0</v>
      </c>
      <c r="G10" s="191">
        <v>0</v>
      </c>
      <c r="H10" s="192">
        <v>1</v>
      </c>
      <c r="I10" s="190">
        <f t="shared" si="2"/>
        <v>6</v>
      </c>
      <c r="J10" s="191">
        <v>6</v>
      </c>
      <c r="K10" s="192">
        <v>5</v>
      </c>
      <c r="L10" s="190">
        <v>625</v>
      </c>
      <c r="M10" s="191">
        <v>606</v>
      </c>
      <c r="N10" s="193">
        <v>624</v>
      </c>
      <c r="O10" s="194">
        <f t="shared" si="3"/>
        <v>0</v>
      </c>
      <c r="P10" s="195">
        <f t="shared" si="4"/>
        <v>0</v>
      </c>
      <c r="Q10" s="195">
        <f t="shared" si="0"/>
        <v>0</v>
      </c>
      <c r="R10" s="195">
        <f t="shared" si="5"/>
        <v>1.25</v>
      </c>
      <c r="S10" s="195">
        <f t="shared" si="1"/>
        <v>0</v>
      </c>
      <c r="T10" s="195">
        <f t="shared" si="1"/>
        <v>0</v>
      </c>
      <c r="U10" s="196">
        <f t="shared" si="1"/>
        <v>1</v>
      </c>
      <c r="V10" s="213">
        <f t="shared" si="6"/>
        <v>0.5454545454545454</v>
      </c>
      <c r="W10" s="214">
        <v>0.5454545454545454</v>
      </c>
      <c r="X10" s="215">
        <v>0.45454545454545453</v>
      </c>
      <c r="Y10" s="194">
        <v>0.6771397616468039</v>
      </c>
      <c r="Z10" s="195">
        <v>0.6558441558441559</v>
      </c>
      <c r="AA10" s="197">
        <v>0.681967213114754</v>
      </c>
    </row>
    <row r="11" spans="1:27" s="146" customFormat="1" ht="18" customHeight="1">
      <c r="A11" s="179" t="s">
        <v>6</v>
      </c>
      <c r="B11" s="190">
        <v>0</v>
      </c>
      <c r="C11" s="191">
        <v>0</v>
      </c>
      <c r="D11" s="191">
        <v>0</v>
      </c>
      <c r="E11" s="191">
        <v>5</v>
      </c>
      <c r="F11" s="191">
        <v>0</v>
      </c>
      <c r="G11" s="191">
        <v>0</v>
      </c>
      <c r="H11" s="192">
        <v>0</v>
      </c>
      <c r="I11" s="190">
        <f t="shared" si="2"/>
        <v>5</v>
      </c>
      <c r="J11" s="191">
        <v>9</v>
      </c>
      <c r="K11" s="192">
        <v>4</v>
      </c>
      <c r="L11" s="190">
        <v>601</v>
      </c>
      <c r="M11" s="191">
        <v>620</v>
      </c>
      <c r="N11" s="193">
        <v>554</v>
      </c>
      <c r="O11" s="194">
        <f t="shared" si="3"/>
        <v>0</v>
      </c>
      <c r="P11" s="195">
        <f t="shared" si="4"/>
        <v>0</v>
      </c>
      <c r="Q11" s="195">
        <f t="shared" si="0"/>
        <v>0</v>
      </c>
      <c r="R11" s="195">
        <f t="shared" si="5"/>
        <v>1.25</v>
      </c>
      <c r="S11" s="195">
        <f t="shared" si="1"/>
        <v>0</v>
      </c>
      <c r="T11" s="195">
        <f t="shared" si="1"/>
        <v>0</v>
      </c>
      <c r="U11" s="196">
        <f t="shared" si="1"/>
        <v>0</v>
      </c>
      <c r="V11" s="213">
        <f t="shared" si="6"/>
        <v>0.45454545454545453</v>
      </c>
      <c r="W11" s="214">
        <v>0.8181818181818182</v>
      </c>
      <c r="X11" s="215">
        <v>0.36363636363636365</v>
      </c>
      <c r="Y11" s="194">
        <v>0.6532608695652173</v>
      </c>
      <c r="Z11" s="195">
        <v>0.6731813246471227</v>
      </c>
      <c r="AA11" s="197">
        <v>0.602829162132753</v>
      </c>
    </row>
    <row r="12" spans="1:27" s="146" customFormat="1" ht="18" customHeight="1">
      <c r="A12" s="179" t="s">
        <v>7</v>
      </c>
      <c r="B12" s="190">
        <v>0</v>
      </c>
      <c r="C12" s="191">
        <v>0</v>
      </c>
      <c r="D12" s="191">
        <v>1</v>
      </c>
      <c r="E12" s="191">
        <v>2</v>
      </c>
      <c r="F12" s="191">
        <v>0</v>
      </c>
      <c r="G12" s="191">
        <v>0</v>
      </c>
      <c r="H12" s="192">
        <v>1</v>
      </c>
      <c r="I12" s="190">
        <f t="shared" si="2"/>
        <v>4</v>
      </c>
      <c r="J12" s="191">
        <v>5</v>
      </c>
      <c r="K12" s="192">
        <v>6</v>
      </c>
      <c r="L12" s="190">
        <v>623</v>
      </c>
      <c r="M12" s="191">
        <v>566</v>
      </c>
      <c r="N12" s="193">
        <v>519</v>
      </c>
      <c r="O12" s="194">
        <f t="shared" si="3"/>
        <v>0</v>
      </c>
      <c r="P12" s="195">
        <f t="shared" si="4"/>
        <v>0</v>
      </c>
      <c r="Q12" s="195">
        <f t="shared" si="0"/>
        <v>1</v>
      </c>
      <c r="R12" s="195">
        <f t="shared" si="5"/>
        <v>0.5</v>
      </c>
      <c r="S12" s="195">
        <f t="shared" si="1"/>
        <v>0</v>
      </c>
      <c r="T12" s="195">
        <f t="shared" si="1"/>
        <v>0</v>
      </c>
      <c r="U12" s="196">
        <f t="shared" si="1"/>
        <v>1</v>
      </c>
      <c r="V12" s="213">
        <f t="shared" si="6"/>
        <v>0.36363636363636365</v>
      </c>
      <c r="W12" s="214">
        <v>0.45454545454545453</v>
      </c>
      <c r="X12" s="215">
        <v>0.5454545454545454</v>
      </c>
      <c r="Y12" s="194">
        <v>0.6764386536373507</v>
      </c>
      <c r="Z12" s="195">
        <v>0.613882863340564</v>
      </c>
      <c r="AA12" s="197">
        <v>0.562906724511931</v>
      </c>
    </row>
    <row r="13" spans="1:27" s="146" customFormat="1" ht="18" customHeight="1">
      <c r="A13" s="179" t="s">
        <v>8</v>
      </c>
      <c r="B13" s="190">
        <v>0</v>
      </c>
      <c r="C13" s="191">
        <v>2</v>
      </c>
      <c r="D13" s="191">
        <v>0</v>
      </c>
      <c r="E13" s="191">
        <v>2</v>
      </c>
      <c r="F13" s="191">
        <v>3</v>
      </c>
      <c r="G13" s="191">
        <v>0</v>
      </c>
      <c r="H13" s="192">
        <v>0</v>
      </c>
      <c r="I13" s="190">
        <f t="shared" si="2"/>
        <v>7</v>
      </c>
      <c r="J13" s="191">
        <v>7</v>
      </c>
      <c r="K13" s="192">
        <v>6</v>
      </c>
      <c r="L13" s="190">
        <v>616</v>
      </c>
      <c r="M13" s="191">
        <v>597</v>
      </c>
      <c r="N13" s="193">
        <v>573</v>
      </c>
      <c r="O13" s="194">
        <f t="shared" si="3"/>
        <v>0</v>
      </c>
      <c r="P13" s="195">
        <f t="shared" si="4"/>
        <v>1</v>
      </c>
      <c r="Q13" s="195">
        <f t="shared" si="0"/>
        <v>0</v>
      </c>
      <c r="R13" s="195">
        <f t="shared" si="5"/>
        <v>0.5</v>
      </c>
      <c r="S13" s="195">
        <f t="shared" si="1"/>
        <v>3</v>
      </c>
      <c r="T13" s="195">
        <f t="shared" si="1"/>
        <v>0</v>
      </c>
      <c r="U13" s="196">
        <f t="shared" si="1"/>
        <v>0</v>
      </c>
      <c r="V13" s="213">
        <f t="shared" si="6"/>
        <v>0.6363636363636364</v>
      </c>
      <c r="W13" s="214">
        <v>0.6363636363636364</v>
      </c>
      <c r="X13" s="215">
        <v>0.5454545454545454</v>
      </c>
      <c r="Y13" s="194">
        <v>0.6702937976060935</v>
      </c>
      <c r="Z13" s="195">
        <v>0.6468039003250271</v>
      </c>
      <c r="AA13" s="197">
        <v>0.624863685932388</v>
      </c>
    </row>
    <row r="14" spans="1:27" s="146" customFormat="1" ht="18" customHeight="1">
      <c r="A14" s="179" t="s">
        <v>9</v>
      </c>
      <c r="B14" s="190">
        <v>2</v>
      </c>
      <c r="C14" s="191">
        <v>0</v>
      </c>
      <c r="D14" s="191">
        <v>0</v>
      </c>
      <c r="E14" s="191">
        <v>7</v>
      </c>
      <c r="F14" s="191">
        <v>0</v>
      </c>
      <c r="G14" s="191">
        <v>0</v>
      </c>
      <c r="H14" s="192">
        <v>2</v>
      </c>
      <c r="I14" s="190">
        <f t="shared" si="2"/>
        <v>11</v>
      </c>
      <c r="J14" s="191">
        <v>7</v>
      </c>
      <c r="K14" s="192">
        <v>4</v>
      </c>
      <c r="L14" s="190">
        <v>604</v>
      </c>
      <c r="M14" s="191">
        <v>532</v>
      </c>
      <c r="N14" s="193">
        <v>570</v>
      </c>
      <c r="O14" s="194">
        <f t="shared" si="3"/>
        <v>2</v>
      </c>
      <c r="P14" s="195">
        <f t="shared" si="4"/>
        <v>0</v>
      </c>
      <c r="Q14" s="195">
        <f t="shared" si="0"/>
        <v>0</v>
      </c>
      <c r="R14" s="195">
        <f t="shared" si="5"/>
        <v>1.75</v>
      </c>
      <c r="S14" s="195">
        <f t="shared" si="1"/>
        <v>0</v>
      </c>
      <c r="T14" s="195">
        <f t="shared" si="1"/>
        <v>0</v>
      </c>
      <c r="U14" s="196">
        <f t="shared" si="1"/>
        <v>2</v>
      </c>
      <c r="V14" s="213">
        <f t="shared" si="6"/>
        <v>1</v>
      </c>
      <c r="W14" s="214">
        <v>0.6363636363636364</v>
      </c>
      <c r="X14" s="215">
        <v>0.36363636363636365</v>
      </c>
      <c r="Y14" s="194">
        <v>0.6572361262241567</v>
      </c>
      <c r="Z14" s="195">
        <v>0.5770065075921909</v>
      </c>
      <c r="AA14" s="197">
        <v>0.617551462621885</v>
      </c>
    </row>
    <row r="15" spans="1:27" s="146" customFormat="1" ht="18" customHeight="1">
      <c r="A15" s="179" t="s">
        <v>10</v>
      </c>
      <c r="B15" s="190">
        <v>1</v>
      </c>
      <c r="C15" s="191">
        <v>3</v>
      </c>
      <c r="D15" s="191">
        <v>0</v>
      </c>
      <c r="E15" s="191">
        <v>3</v>
      </c>
      <c r="F15" s="191">
        <v>0</v>
      </c>
      <c r="G15" s="191">
        <v>0</v>
      </c>
      <c r="H15" s="192">
        <v>1</v>
      </c>
      <c r="I15" s="190">
        <f t="shared" si="2"/>
        <v>8</v>
      </c>
      <c r="J15" s="191">
        <v>7</v>
      </c>
      <c r="K15" s="192">
        <v>6</v>
      </c>
      <c r="L15" s="190">
        <v>584</v>
      </c>
      <c r="M15" s="191">
        <v>549</v>
      </c>
      <c r="N15" s="193">
        <v>508</v>
      </c>
      <c r="O15" s="194">
        <f t="shared" si="3"/>
        <v>1</v>
      </c>
      <c r="P15" s="195">
        <f t="shared" si="4"/>
        <v>1.5</v>
      </c>
      <c r="Q15" s="195">
        <f t="shared" si="0"/>
        <v>0</v>
      </c>
      <c r="R15" s="195">
        <f t="shared" si="5"/>
        <v>0.75</v>
      </c>
      <c r="S15" s="195">
        <f t="shared" si="1"/>
        <v>0</v>
      </c>
      <c r="T15" s="195">
        <f t="shared" si="1"/>
        <v>0</v>
      </c>
      <c r="U15" s="196">
        <f t="shared" si="1"/>
        <v>1</v>
      </c>
      <c r="V15" s="213">
        <f t="shared" si="6"/>
        <v>0.7272727272727273</v>
      </c>
      <c r="W15" s="214">
        <v>0.6363636363636364</v>
      </c>
      <c r="X15" s="215">
        <v>0.5454545454545454</v>
      </c>
      <c r="Y15" s="194">
        <v>0.6368593238822247</v>
      </c>
      <c r="Z15" s="195">
        <v>0.5935135135135136</v>
      </c>
      <c r="AA15" s="197">
        <v>0.550379198266522</v>
      </c>
    </row>
    <row r="16" spans="1:27" s="146" customFormat="1" ht="18" customHeight="1">
      <c r="A16" s="198" t="s">
        <v>11</v>
      </c>
      <c r="B16" s="199">
        <v>1</v>
      </c>
      <c r="C16" s="200">
        <v>0</v>
      </c>
      <c r="D16" s="200">
        <v>0</v>
      </c>
      <c r="E16" s="200">
        <v>3</v>
      </c>
      <c r="F16" s="200">
        <v>0</v>
      </c>
      <c r="G16" s="200">
        <v>0</v>
      </c>
      <c r="H16" s="201">
        <v>1</v>
      </c>
      <c r="I16" s="199">
        <f t="shared" si="2"/>
        <v>5</v>
      </c>
      <c r="J16" s="200">
        <v>10</v>
      </c>
      <c r="K16" s="201">
        <v>4</v>
      </c>
      <c r="L16" s="199">
        <v>476</v>
      </c>
      <c r="M16" s="200">
        <v>468</v>
      </c>
      <c r="N16" s="202">
        <v>524</v>
      </c>
      <c r="O16" s="203">
        <f t="shared" si="3"/>
        <v>1</v>
      </c>
      <c r="P16" s="204">
        <f t="shared" si="4"/>
        <v>0</v>
      </c>
      <c r="Q16" s="204">
        <f t="shared" si="0"/>
        <v>0</v>
      </c>
      <c r="R16" s="204">
        <f t="shared" si="5"/>
        <v>0.75</v>
      </c>
      <c r="S16" s="204">
        <f t="shared" si="1"/>
        <v>0</v>
      </c>
      <c r="T16" s="204">
        <f t="shared" si="1"/>
        <v>0</v>
      </c>
      <c r="U16" s="205">
        <f t="shared" si="1"/>
        <v>1</v>
      </c>
      <c r="V16" s="216">
        <f t="shared" si="6"/>
        <v>0.45454545454545453</v>
      </c>
      <c r="W16" s="217">
        <v>0.9090909090909091</v>
      </c>
      <c r="X16" s="218">
        <v>0.36363636363636365</v>
      </c>
      <c r="Y16" s="203">
        <v>0.5207877461706784</v>
      </c>
      <c r="Z16" s="204">
        <v>0.5092491838955386</v>
      </c>
      <c r="AA16" s="206">
        <v>0.56771397616468</v>
      </c>
    </row>
    <row r="17" spans="1:27" s="151" customFormat="1" ht="21" customHeight="1">
      <c r="A17" s="163" t="s">
        <v>61</v>
      </c>
      <c r="B17" s="93">
        <f aca="true" t="shared" si="7" ref="B17:H17">SUM(B5:B16)</f>
        <v>6</v>
      </c>
      <c r="C17" s="94">
        <f t="shared" si="7"/>
        <v>8</v>
      </c>
      <c r="D17" s="94">
        <f t="shared" si="7"/>
        <v>3</v>
      </c>
      <c r="E17" s="94">
        <f t="shared" si="7"/>
        <v>43</v>
      </c>
      <c r="F17" s="94">
        <f t="shared" si="7"/>
        <v>3</v>
      </c>
      <c r="G17" s="94">
        <f t="shared" si="7"/>
        <v>2</v>
      </c>
      <c r="H17" s="95">
        <f t="shared" si="7"/>
        <v>8</v>
      </c>
      <c r="I17" s="93">
        <f>SUM(B17:H17)</f>
        <v>73</v>
      </c>
      <c r="J17" s="94">
        <v>74</v>
      </c>
      <c r="K17" s="95">
        <v>57</v>
      </c>
      <c r="L17" s="93">
        <f>SUM(L5:L16)</f>
        <v>6711</v>
      </c>
      <c r="M17" s="94">
        <v>6499</v>
      </c>
      <c r="N17" s="152">
        <v>6253</v>
      </c>
      <c r="O17" s="164">
        <f t="shared" si="3"/>
        <v>6</v>
      </c>
      <c r="P17" s="165">
        <f t="shared" si="4"/>
        <v>4</v>
      </c>
      <c r="Q17" s="165">
        <f t="shared" si="0"/>
        <v>3</v>
      </c>
      <c r="R17" s="165">
        <f t="shared" si="5"/>
        <v>10.75</v>
      </c>
      <c r="S17" s="165">
        <f t="shared" si="1"/>
        <v>3</v>
      </c>
      <c r="T17" s="165">
        <f>G17/1</f>
        <v>2</v>
      </c>
      <c r="U17" s="166">
        <f>H17/1</f>
        <v>8</v>
      </c>
      <c r="V17" s="102">
        <f>I17/11</f>
        <v>6.636363636363637</v>
      </c>
      <c r="W17" s="100">
        <v>6.727272727272728</v>
      </c>
      <c r="X17" s="101">
        <v>5.181818181818182</v>
      </c>
      <c r="Y17" s="102">
        <f>SUM(Y5:Y16)</f>
        <v>7.294726371295392</v>
      </c>
      <c r="Z17" s="100">
        <v>7.048700878467349</v>
      </c>
      <c r="AA17" s="153">
        <v>6.79673913043478</v>
      </c>
    </row>
    <row r="18" ht="34.5" customHeight="1"/>
    <row r="19" spans="1:27" ht="24.75" customHeight="1">
      <c r="A19" s="107" t="s">
        <v>91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60"/>
      <c r="B20" s="296" t="s">
        <v>56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7"/>
      <c r="O20" s="293" t="s">
        <v>86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8"/>
    </row>
    <row r="21" spans="1:27" ht="18" customHeight="1">
      <c r="A21" s="161"/>
      <c r="B21" s="298" t="s">
        <v>106</v>
      </c>
      <c r="C21" s="299"/>
      <c r="D21" s="299"/>
      <c r="E21" s="299"/>
      <c r="F21" s="299"/>
      <c r="G21" s="299"/>
      <c r="H21" s="299"/>
      <c r="I21" s="300" t="s">
        <v>53</v>
      </c>
      <c r="J21" s="301"/>
      <c r="K21" s="301"/>
      <c r="L21" s="304" t="s">
        <v>60</v>
      </c>
      <c r="M21" s="305"/>
      <c r="N21" s="305"/>
      <c r="O21" s="329" t="s">
        <v>106</v>
      </c>
      <c r="P21" s="299"/>
      <c r="Q21" s="299"/>
      <c r="R21" s="299"/>
      <c r="S21" s="299"/>
      <c r="T21" s="299"/>
      <c r="U21" s="327"/>
      <c r="V21" s="302" t="s">
        <v>58</v>
      </c>
      <c r="W21" s="303"/>
      <c r="X21" s="303"/>
      <c r="Y21" s="307" t="s">
        <v>59</v>
      </c>
      <c r="Z21" s="308"/>
      <c r="AA21" s="309"/>
    </row>
    <row r="22" spans="1:27" ht="82.5" customHeight="1">
      <c r="A22" s="162" t="s">
        <v>54</v>
      </c>
      <c r="B22" s="125" t="s">
        <v>95</v>
      </c>
      <c r="C22" s="126" t="s">
        <v>112</v>
      </c>
      <c r="D22" s="126" t="s">
        <v>102</v>
      </c>
      <c r="E22" s="126" t="s">
        <v>89</v>
      </c>
      <c r="F22" s="126" t="s">
        <v>103</v>
      </c>
      <c r="G22" s="126" t="s">
        <v>104</v>
      </c>
      <c r="H22" s="127" t="s">
        <v>105</v>
      </c>
      <c r="I22" s="113">
        <v>2005</v>
      </c>
      <c r="J22" s="114">
        <v>2004</v>
      </c>
      <c r="K22" s="115">
        <v>2003</v>
      </c>
      <c r="L22" s="282">
        <v>2005</v>
      </c>
      <c r="M22" s="276">
        <v>2004</v>
      </c>
      <c r="N22" s="115">
        <v>2003</v>
      </c>
      <c r="O22" s="269" t="s">
        <v>95</v>
      </c>
      <c r="P22" s="126" t="s">
        <v>112</v>
      </c>
      <c r="Q22" s="126" t="s">
        <v>102</v>
      </c>
      <c r="R22" s="126" t="s">
        <v>89</v>
      </c>
      <c r="S22" s="126" t="s">
        <v>103</v>
      </c>
      <c r="T22" s="126" t="s">
        <v>104</v>
      </c>
      <c r="U22" s="270" t="s">
        <v>105</v>
      </c>
      <c r="V22" s="113">
        <v>2005</v>
      </c>
      <c r="W22" s="114">
        <v>2004</v>
      </c>
      <c r="X22" s="115">
        <v>2003</v>
      </c>
      <c r="Y22" s="113">
        <v>2005</v>
      </c>
      <c r="Z22" s="114">
        <v>2004</v>
      </c>
      <c r="AA22" s="129">
        <v>2003</v>
      </c>
    </row>
    <row r="23" spans="1:27" ht="18" customHeight="1">
      <c r="A23" s="168" t="s">
        <v>0</v>
      </c>
      <c r="B23" s="169">
        <v>2</v>
      </c>
      <c r="C23" s="170">
        <v>0</v>
      </c>
      <c r="D23" s="170">
        <v>5</v>
      </c>
      <c r="E23" s="170">
        <v>0</v>
      </c>
      <c r="F23" s="170">
        <v>1</v>
      </c>
      <c r="G23" s="170">
        <v>1</v>
      </c>
      <c r="H23" s="171">
        <v>3</v>
      </c>
      <c r="I23" s="169">
        <f>SUM(B23:H23)</f>
        <v>12</v>
      </c>
      <c r="J23" s="170">
        <v>7</v>
      </c>
      <c r="K23" s="171">
        <v>11</v>
      </c>
      <c r="L23" s="172">
        <v>1410</v>
      </c>
      <c r="M23" s="277">
        <v>1706</v>
      </c>
      <c r="N23" s="267">
        <v>1725</v>
      </c>
      <c r="O23" s="271">
        <f>B23/1</f>
        <v>2</v>
      </c>
      <c r="P23" s="176">
        <f>C23/2</f>
        <v>0</v>
      </c>
      <c r="Q23" s="176">
        <f aca="true" t="shared" si="8" ref="Q23:Q35">D23/1</f>
        <v>5</v>
      </c>
      <c r="R23" s="176">
        <f>E23/4</f>
        <v>0</v>
      </c>
      <c r="S23" s="176">
        <f aca="true" t="shared" si="9" ref="S23:U34">F23/1</f>
        <v>1</v>
      </c>
      <c r="T23" s="176">
        <f t="shared" si="9"/>
        <v>1</v>
      </c>
      <c r="U23" s="178">
        <f t="shared" si="9"/>
        <v>3</v>
      </c>
      <c r="V23" s="207">
        <f>I23/11</f>
        <v>1.0909090909090908</v>
      </c>
      <c r="W23" s="208">
        <v>0.6363636363636364</v>
      </c>
      <c r="X23" s="209">
        <v>1</v>
      </c>
      <c r="Y23" s="175">
        <v>1.5309446254071661</v>
      </c>
      <c r="Z23" s="176">
        <v>1.8604143947655398</v>
      </c>
      <c r="AA23" s="178">
        <v>1.8729641693811</v>
      </c>
    </row>
    <row r="24" spans="1:27" ht="18" customHeight="1">
      <c r="A24" s="179" t="s">
        <v>1</v>
      </c>
      <c r="B24" s="180">
        <v>2</v>
      </c>
      <c r="C24" s="181">
        <v>1</v>
      </c>
      <c r="D24" s="181">
        <v>2</v>
      </c>
      <c r="E24" s="181">
        <v>2</v>
      </c>
      <c r="F24" s="181">
        <v>0</v>
      </c>
      <c r="G24" s="181">
        <v>1</v>
      </c>
      <c r="H24" s="182">
        <v>1</v>
      </c>
      <c r="I24" s="180">
        <f aca="true" t="shared" si="10" ref="I24:I34">SUM(B24:H24)</f>
        <v>9</v>
      </c>
      <c r="J24" s="181">
        <v>12</v>
      </c>
      <c r="K24" s="182">
        <v>6</v>
      </c>
      <c r="L24" s="183">
        <v>1099</v>
      </c>
      <c r="M24" s="278">
        <v>1305</v>
      </c>
      <c r="N24" s="268">
        <v>1402</v>
      </c>
      <c r="O24" s="272">
        <f aca="true" t="shared" si="11" ref="O24:O35">B24/1</f>
        <v>2</v>
      </c>
      <c r="P24" s="187">
        <f aca="true" t="shared" si="12" ref="P24:P35">C24/2</f>
        <v>0.5</v>
      </c>
      <c r="Q24" s="187">
        <f t="shared" si="8"/>
        <v>2</v>
      </c>
      <c r="R24" s="187">
        <f aca="true" t="shared" si="13" ref="R24:R35">E24/4</f>
        <v>0.5</v>
      </c>
      <c r="S24" s="187">
        <f t="shared" si="9"/>
        <v>0</v>
      </c>
      <c r="T24" s="187">
        <f t="shared" si="9"/>
        <v>1</v>
      </c>
      <c r="U24" s="189">
        <f t="shared" si="9"/>
        <v>1</v>
      </c>
      <c r="V24" s="210">
        <f aca="true" t="shared" si="14" ref="V24:V35">I24/11</f>
        <v>0.8181818181818182</v>
      </c>
      <c r="W24" s="211">
        <v>1.0909090909090908</v>
      </c>
      <c r="X24" s="212">
        <v>0.5454545454545454</v>
      </c>
      <c r="Y24" s="186">
        <v>1.1945652173913044</v>
      </c>
      <c r="Z24" s="187">
        <v>1.4215686274509804</v>
      </c>
      <c r="AA24" s="189">
        <v>1.52060737527115</v>
      </c>
    </row>
    <row r="25" spans="1:27" ht="18" customHeight="1">
      <c r="A25" s="179" t="s">
        <v>2</v>
      </c>
      <c r="B25" s="180">
        <v>3</v>
      </c>
      <c r="C25" s="181">
        <v>0</v>
      </c>
      <c r="D25" s="181">
        <v>8</v>
      </c>
      <c r="E25" s="181">
        <v>0</v>
      </c>
      <c r="F25" s="181">
        <v>0</v>
      </c>
      <c r="G25" s="181">
        <v>0</v>
      </c>
      <c r="H25" s="182">
        <v>3</v>
      </c>
      <c r="I25" s="180">
        <f t="shared" si="10"/>
        <v>14</v>
      </c>
      <c r="J25" s="181">
        <v>10</v>
      </c>
      <c r="K25" s="182">
        <v>11</v>
      </c>
      <c r="L25" s="183">
        <v>1221</v>
      </c>
      <c r="M25" s="278">
        <v>1377</v>
      </c>
      <c r="N25" s="268">
        <v>1531</v>
      </c>
      <c r="O25" s="272">
        <f t="shared" si="11"/>
        <v>3</v>
      </c>
      <c r="P25" s="187">
        <f t="shared" si="12"/>
        <v>0</v>
      </c>
      <c r="Q25" s="187">
        <f t="shared" si="8"/>
        <v>8</v>
      </c>
      <c r="R25" s="187">
        <f t="shared" si="13"/>
        <v>0</v>
      </c>
      <c r="S25" s="187">
        <f t="shared" si="9"/>
        <v>0</v>
      </c>
      <c r="T25" s="187">
        <f t="shared" si="9"/>
        <v>0</v>
      </c>
      <c r="U25" s="189">
        <f t="shared" si="9"/>
        <v>3</v>
      </c>
      <c r="V25" s="210">
        <f t="shared" si="14"/>
        <v>1.2727272727272727</v>
      </c>
      <c r="W25" s="211">
        <v>0.9090909090909091</v>
      </c>
      <c r="X25" s="212">
        <v>1</v>
      </c>
      <c r="Y25" s="186">
        <v>1.3300653594771241</v>
      </c>
      <c r="Z25" s="187">
        <v>1.4902597402597402</v>
      </c>
      <c r="AA25" s="189">
        <v>1.6641304347826</v>
      </c>
    </row>
    <row r="26" spans="1:27" ht="18" customHeight="1">
      <c r="A26" s="179" t="s">
        <v>3</v>
      </c>
      <c r="B26" s="180">
        <v>1</v>
      </c>
      <c r="C26" s="181">
        <v>1</v>
      </c>
      <c r="D26" s="181">
        <v>1</v>
      </c>
      <c r="E26" s="181">
        <v>1</v>
      </c>
      <c r="F26" s="181">
        <v>0</v>
      </c>
      <c r="G26" s="181">
        <v>1</v>
      </c>
      <c r="H26" s="182">
        <v>7</v>
      </c>
      <c r="I26" s="180">
        <f t="shared" si="10"/>
        <v>12</v>
      </c>
      <c r="J26" s="181">
        <v>9</v>
      </c>
      <c r="K26" s="182">
        <v>16</v>
      </c>
      <c r="L26" s="183">
        <v>1137</v>
      </c>
      <c r="M26" s="278">
        <v>1399</v>
      </c>
      <c r="N26" s="268">
        <v>1542</v>
      </c>
      <c r="O26" s="272">
        <f t="shared" si="11"/>
        <v>1</v>
      </c>
      <c r="P26" s="187">
        <f t="shared" si="12"/>
        <v>0.5</v>
      </c>
      <c r="Q26" s="187">
        <f t="shared" si="8"/>
        <v>1</v>
      </c>
      <c r="R26" s="187">
        <f t="shared" si="13"/>
        <v>0.25</v>
      </c>
      <c r="S26" s="187">
        <f t="shared" si="9"/>
        <v>0</v>
      </c>
      <c r="T26" s="187">
        <f t="shared" si="9"/>
        <v>1</v>
      </c>
      <c r="U26" s="189">
        <f t="shared" si="9"/>
        <v>7</v>
      </c>
      <c r="V26" s="210">
        <f t="shared" si="14"/>
        <v>1.0909090909090908</v>
      </c>
      <c r="W26" s="211">
        <v>0.8181818181818182</v>
      </c>
      <c r="X26" s="212">
        <v>1.4545454545454546</v>
      </c>
      <c r="Y26" s="186">
        <v>1.2331887201735359</v>
      </c>
      <c r="Z26" s="187">
        <v>1.5140692640692641</v>
      </c>
      <c r="AA26" s="189">
        <v>1.68157033805888</v>
      </c>
    </row>
    <row r="27" spans="1:27" ht="18" customHeight="1">
      <c r="A27" s="179" t="s">
        <v>4</v>
      </c>
      <c r="B27" s="180">
        <v>1</v>
      </c>
      <c r="C27" s="181">
        <v>2</v>
      </c>
      <c r="D27" s="181">
        <v>4</v>
      </c>
      <c r="E27" s="181">
        <v>2</v>
      </c>
      <c r="F27" s="181">
        <v>0</v>
      </c>
      <c r="G27" s="181">
        <v>3</v>
      </c>
      <c r="H27" s="182">
        <v>2</v>
      </c>
      <c r="I27" s="180">
        <f t="shared" si="10"/>
        <v>14</v>
      </c>
      <c r="J27" s="181">
        <v>12</v>
      </c>
      <c r="K27" s="182">
        <v>10</v>
      </c>
      <c r="L27" s="183">
        <v>1227</v>
      </c>
      <c r="M27" s="278">
        <v>1371</v>
      </c>
      <c r="N27" s="268">
        <v>1757</v>
      </c>
      <c r="O27" s="272">
        <f t="shared" si="11"/>
        <v>1</v>
      </c>
      <c r="P27" s="187">
        <f t="shared" si="12"/>
        <v>1</v>
      </c>
      <c r="Q27" s="187">
        <f t="shared" si="8"/>
        <v>4</v>
      </c>
      <c r="R27" s="187">
        <f t="shared" si="13"/>
        <v>0.5</v>
      </c>
      <c r="S27" s="187">
        <f t="shared" si="9"/>
        <v>0</v>
      </c>
      <c r="T27" s="187">
        <f t="shared" si="9"/>
        <v>3</v>
      </c>
      <c r="U27" s="189">
        <f t="shared" si="9"/>
        <v>2</v>
      </c>
      <c r="V27" s="210">
        <f t="shared" si="14"/>
        <v>1.2727272727272727</v>
      </c>
      <c r="W27" s="211">
        <v>1.0909090909090908</v>
      </c>
      <c r="X27" s="212">
        <v>0.9090909090909091</v>
      </c>
      <c r="Y27" s="186">
        <v>1.3264864864864865</v>
      </c>
      <c r="Z27" s="187">
        <v>1.4837662337662338</v>
      </c>
      <c r="AA27" s="189">
        <v>1.90978260869565</v>
      </c>
    </row>
    <row r="28" spans="1:27" ht="18" customHeight="1">
      <c r="A28" s="179" t="s">
        <v>5</v>
      </c>
      <c r="B28" s="190">
        <v>2</v>
      </c>
      <c r="C28" s="191">
        <v>0</v>
      </c>
      <c r="D28" s="191">
        <v>3</v>
      </c>
      <c r="E28" s="191">
        <v>2</v>
      </c>
      <c r="F28" s="191">
        <v>1</v>
      </c>
      <c r="G28" s="191">
        <v>0</v>
      </c>
      <c r="H28" s="192">
        <v>0</v>
      </c>
      <c r="I28" s="190">
        <f t="shared" si="10"/>
        <v>8</v>
      </c>
      <c r="J28" s="191">
        <v>6</v>
      </c>
      <c r="K28" s="192">
        <v>16</v>
      </c>
      <c r="L28" s="190">
        <v>1246</v>
      </c>
      <c r="M28" s="279">
        <v>1427</v>
      </c>
      <c r="N28" s="192">
        <v>1797</v>
      </c>
      <c r="O28" s="273">
        <f t="shared" si="11"/>
        <v>2</v>
      </c>
      <c r="P28" s="195">
        <f t="shared" si="12"/>
        <v>0</v>
      </c>
      <c r="Q28" s="195">
        <f t="shared" si="8"/>
        <v>3</v>
      </c>
      <c r="R28" s="195">
        <f t="shared" si="13"/>
        <v>0.5</v>
      </c>
      <c r="S28" s="195">
        <f t="shared" si="9"/>
        <v>1</v>
      </c>
      <c r="T28" s="195">
        <f t="shared" si="9"/>
        <v>0</v>
      </c>
      <c r="U28" s="197">
        <f t="shared" si="9"/>
        <v>0</v>
      </c>
      <c r="V28" s="213">
        <f t="shared" si="14"/>
        <v>0.7272727272727273</v>
      </c>
      <c r="W28" s="214">
        <v>0.5454545454545454</v>
      </c>
      <c r="X28" s="215">
        <v>1.4545454545454546</v>
      </c>
      <c r="Y28" s="194">
        <v>1.3499458288190682</v>
      </c>
      <c r="Z28" s="195">
        <v>1.5443722943722944</v>
      </c>
      <c r="AA28" s="197">
        <v>1.9639344262295</v>
      </c>
    </row>
    <row r="29" spans="1:27" ht="18" customHeight="1">
      <c r="A29" s="179" t="s">
        <v>6</v>
      </c>
      <c r="B29" s="190">
        <v>4</v>
      </c>
      <c r="C29" s="191">
        <v>0</v>
      </c>
      <c r="D29" s="191">
        <v>1</v>
      </c>
      <c r="E29" s="191">
        <v>1</v>
      </c>
      <c r="F29" s="191">
        <v>2</v>
      </c>
      <c r="G29" s="191">
        <v>0</v>
      </c>
      <c r="H29" s="192">
        <v>2</v>
      </c>
      <c r="I29" s="190">
        <f t="shared" si="10"/>
        <v>10</v>
      </c>
      <c r="J29" s="191">
        <v>19</v>
      </c>
      <c r="K29" s="192">
        <v>13</v>
      </c>
      <c r="L29" s="190">
        <v>1278</v>
      </c>
      <c r="M29" s="279">
        <v>1639</v>
      </c>
      <c r="N29" s="192">
        <v>1944</v>
      </c>
      <c r="O29" s="273">
        <f t="shared" si="11"/>
        <v>4</v>
      </c>
      <c r="P29" s="195">
        <f t="shared" si="12"/>
        <v>0</v>
      </c>
      <c r="Q29" s="195">
        <f t="shared" si="8"/>
        <v>1</v>
      </c>
      <c r="R29" s="195">
        <f t="shared" si="13"/>
        <v>0.25</v>
      </c>
      <c r="S29" s="195">
        <f t="shared" si="9"/>
        <v>2</v>
      </c>
      <c r="T29" s="195">
        <f t="shared" si="9"/>
        <v>0</v>
      </c>
      <c r="U29" s="197">
        <f t="shared" si="9"/>
        <v>2</v>
      </c>
      <c r="V29" s="213">
        <f t="shared" si="14"/>
        <v>0.9090909090909091</v>
      </c>
      <c r="W29" s="214">
        <v>1.7272727272727273</v>
      </c>
      <c r="X29" s="215">
        <v>1.1818181818181819</v>
      </c>
      <c r="Y29" s="194">
        <v>1.3891304347826088</v>
      </c>
      <c r="Z29" s="195">
        <v>1.779587404994571</v>
      </c>
      <c r="AA29" s="197">
        <v>2.11534276387377</v>
      </c>
    </row>
    <row r="30" spans="1:27" ht="18" customHeight="1">
      <c r="A30" s="179" t="s">
        <v>7</v>
      </c>
      <c r="B30" s="190">
        <v>0</v>
      </c>
      <c r="C30" s="191">
        <v>0</v>
      </c>
      <c r="D30" s="191">
        <v>3</v>
      </c>
      <c r="E30" s="191">
        <v>0</v>
      </c>
      <c r="F30" s="191">
        <v>2</v>
      </c>
      <c r="G30" s="191">
        <v>1</v>
      </c>
      <c r="H30" s="192">
        <v>1</v>
      </c>
      <c r="I30" s="190">
        <f t="shared" si="10"/>
        <v>7</v>
      </c>
      <c r="J30" s="191">
        <v>13</v>
      </c>
      <c r="K30" s="192">
        <v>13</v>
      </c>
      <c r="L30" s="190">
        <v>1371</v>
      </c>
      <c r="M30" s="279">
        <v>1582</v>
      </c>
      <c r="N30" s="192">
        <v>1844</v>
      </c>
      <c r="O30" s="273">
        <f t="shared" si="11"/>
        <v>0</v>
      </c>
      <c r="P30" s="195">
        <f t="shared" si="12"/>
        <v>0</v>
      </c>
      <c r="Q30" s="195">
        <f t="shared" si="8"/>
        <v>3</v>
      </c>
      <c r="R30" s="195">
        <f t="shared" si="13"/>
        <v>0</v>
      </c>
      <c r="S30" s="195">
        <f t="shared" si="9"/>
        <v>2</v>
      </c>
      <c r="T30" s="195">
        <f t="shared" si="9"/>
        <v>1</v>
      </c>
      <c r="U30" s="197">
        <f t="shared" si="9"/>
        <v>1</v>
      </c>
      <c r="V30" s="213">
        <f t="shared" si="14"/>
        <v>0.6363636363636364</v>
      </c>
      <c r="W30" s="214">
        <v>1.1818181818181819</v>
      </c>
      <c r="X30" s="215">
        <v>1.1818181818181819</v>
      </c>
      <c r="Y30" s="194">
        <v>1.488599348534202</v>
      </c>
      <c r="Z30" s="195">
        <v>1.7158351409978307</v>
      </c>
      <c r="AA30" s="197">
        <v>2</v>
      </c>
    </row>
    <row r="31" spans="1:27" ht="18" customHeight="1">
      <c r="A31" s="179" t="s">
        <v>8</v>
      </c>
      <c r="B31" s="190">
        <v>3</v>
      </c>
      <c r="C31" s="191">
        <v>1</v>
      </c>
      <c r="D31" s="191">
        <v>7</v>
      </c>
      <c r="E31" s="191">
        <v>0</v>
      </c>
      <c r="F31" s="191">
        <v>1</v>
      </c>
      <c r="G31" s="191">
        <v>2</v>
      </c>
      <c r="H31" s="192">
        <v>2</v>
      </c>
      <c r="I31" s="190">
        <f t="shared" si="10"/>
        <v>16</v>
      </c>
      <c r="J31" s="191">
        <v>11</v>
      </c>
      <c r="K31" s="192">
        <v>11</v>
      </c>
      <c r="L31" s="190">
        <v>1250</v>
      </c>
      <c r="M31" s="279">
        <v>1477</v>
      </c>
      <c r="N31" s="192">
        <v>1934</v>
      </c>
      <c r="O31" s="273">
        <f t="shared" si="11"/>
        <v>3</v>
      </c>
      <c r="P31" s="195">
        <f t="shared" si="12"/>
        <v>0.5</v>
      </c>
      <c r="Q31" s="195">
        <f t="shared" si="8"/>
        <v>7</v>
      </c>
      <c r="R31" s="195">
        <f t="shared" si="13"/>
        <v>0</v>
      </c>
      <c r="S31" s="195">
        <f t="shared" si="9"/>
        <v>1</v>
      </c>
      <c r="T31" s="195">
        <f t="shared" si="9"/>
        <v>2</v>
      </c>
      <c r="U31" s="197">
        <f t="shared" si="9"/>
        <v>2</v>
      </c>
      <c r="V31" s="213">
        <f t="shared" si="14"/>
        <v>1.4545454545454546</v>
      </c>
      <c r="W31" s="214">
        <v>1</v>
      </c>
      <c r="X31" s="215">
        <v>1</v>
      </c>
      <c r="Y31" s="194">
        <v>1.3601741022850924</v>
      </c>
      <c r="Z31" s="195">
        <v>1.600216684723727</v>
      </c>
      <c r="AA31" s="197">
        <v>2.10905125408942</v>
      </c>
    </row>
    <row r="32" spans="1:27" ht="18" customHeight="1">
      <c r="A32" s="179" t="s">
        <v>9</v>
      </c>
      <c r="B32" s="190">
        <v>2</v>
      </c>
      <c r="C32" s="191">
        <v>1</v>
      </c>
      <c r="D32" s="191">
        <v>4</v>
      </c>
      <c r="E32" s="191">
        <v>1</v>
      </c>
      <c r="F32" s="191">
        <v>3</v>
      </c>
      <c r="G32" s="191">
        <v>3</v>
      </c>
      <c r="H32" s="192">
        <v>1</v>
      </c>
      <c r="I32" s="190">
        <f t="shared" si="10"/>
        <v>15</v>
      </c>
      <c r="J32" s="191">
        <v>12</v>
      </c>
      <c r="K32" s="192">
        <v>19</v>
      </c>
      <c r="L32" s="190">
        <v>1336</v>
      </c>
      <c r="M32" s="279">
        <v>1380</v>
      </c>
      <c r="N32" s="192">
        <v>1884</v>
      </c>
      <c r="O32" s="273">
        <f t="shared" si="11"/>
        <v>2</v>
      </c>
      <c r="P32" s="195">
        <f t="shared" si="12"/>
        <v>0.5</v>
      </c>
      <c r="Q32" s="195">
        <f t="shared" si="8"/>
        <v>4</v>
      </c>
      <c r="R32" s="195">
        <f t="shared" si="13"/>
        <v>0.25</v>
      </c>
      <c r="S32" s="195">
        <f t="shared" si="9"/>
        <v>3</v>
      </c>
      <c r="T32" s="195">
        <f t="shared" si="9"/>
        <v>3</v>
      </c>
      <c r="U32" s="197">
        <f t="shared" si="9"/>
        <v>1</v>
      </c>
      <c r="V32" s="213">
        <f t="shared" si="14"/>
        <v>1.3636363636363635</v>
      </c>
      <c r="W32" s="214">
        <v>1.0909090909090908</v>
      </c>
      <c r="X32" s="215">
        <v>1.7272727272727273</v>
      </c>
      <c r="Y32" s="194">
        <v>1.4537540805223068</v>
      </c>
      <c r="Z32" s="195">
        <v>1.4967462039045554</v>
      </c>
      <c r="AA32" s="197">
        <v>2.04117009750812</v>
      </c>
    </row>
    <row r="33" spans="1:27" ht="18" customHeight="1">
      <c r="A33" s="179" t="s">
        <v>10</v>
      </c>
      <c r="B33" s="190">
        <v>1</v>
      </c>
      <c r="C33" s="191">
        <v>0</v>
      </c>
      <c r="D33" s="191">
        <v>3</v>
      </c>
      <c r="E33" s="191">
        <v>0</v>
      </c>
      <c r="F33" s="191">
        <v>1</v>
      </c>
      <c r="G33" s="191">
        <v>0</v>
      </c>
      <c r="H33" s="192">
        <v>4</v>
      </c>
      <c r="I33" s="190">
        <f t="shared" si="10"/>
        <v>9</v>
      </c>
      <c r="J33" s="191">
        <v>11</v>
      </c>
      <c r="K33" s="192">
        <v>9</v>
      </c>
      <c r="L33" s="190">
        <v>1141</v>
      </c>
      <c r="M33" s="279">
        <v>1346</v>
      </c>
      <c r="N33" s="192">
        <v>1739</v>
      </c>
      <c r="O33" s="273">
        <f t="shared" si="11"/>
        <v>1</v>
      </c>
      <c r="P33" s="195">
        <f t="shared" si="12"/>
        <v>0</v>
      </c>
      <c r="Q33" s="195">
        <f t="shared" si="8"/>
        <v>3</v>
      </c>
      <c r="R33" s="195">
        <f t="shared" si="13"/>
        <v>0</v>
      </c>
      <c r="S33" s="195">
        <f t="shared" si="9"/>
        <v>1</v>
      </c>
      <c r="T33" s="195">
        <f t="shared" si="9"/>
        <v>0</v>
      </c>
      <c r="U33" s="197">
        <f t="shared" si="9"/>
        <v>4</v>
      </c>
      <c r="V33" s="213">
        <f t="shared" si="14"/>
        <v>0.8181818181818182</v>
      </c>
      <c r="W33" s="214">
        <v>1</v>
      </c>
      <c r="X33" s="215">
        <v>0.8181818181818182</v>
      </c>
      <c r="Y33" s="194">
        <v>1.2442748091603053</v>
      </c>
      <c r="Z33" s="195">
        <v>1.4551351351351351</v>
      </c>
      <c r="AA33" s="197">
        <v>1.88407367280606</v>
      </c>
    </row>
    <row r="34" spans="1:27" ht="18" customHeight="1">
      <c r="A34" s="198" t="s">
        <v>11</v>
      </c>
      <c r="B34" s="199">
        <v>2</v>
      </c>
      <c r="C34" s="200">
        <v>0</v>
      </c>
      <c r="D34" s="200">
        <v>4</v>
      </c>
      <c r="E34" s="200">
        <v>0</v>
      </c>
      <c r="F34" s="200">
        <v>2</v>
      </c>
      <c r="G34" s="200">
        <v>0</v>
      </c>
      <c r="H34" s="201">
        <v>2</v>
      </c>
      <c r="I34" s="199">
        <f t="shared" si="10"/>
        <v>10</v>
      </c>
      <c r="J34" s="200">
        <v>13</v>
      </c>
      <c r="K34" s="201">
        <v>5</v>
      </c>
      <c r="L34" s="199">
        <v>1091</v>
      </c>
      <c r="M34" s="280">
        <v>1311</v>
      </c>
      <c r="N34" s="201">
        <v>1598</v>
      </c>
      <c r="O34" s="274">
        <f t="shared" si="11"/>
        <v>2</v>
      </c>
      <c r="P34" s="204">
        <f t="shared" si="12"/>
        <v>0</v>
      </c>
      <c r="Q34" s="204">
        <f t="shared" si="8"/>
        <v>4</v>
      </c>
      <c r="R34" s="204">
        <f t="shared" si="13"/>
        <v>0</v>
      </c>
      <c r="S34" s="204">
        <f t="shared" si="9"/>
        <v>2</v>
      </c>
      <c r="T34" s="204">
        <f t="shared" si="9"/>
        <v>0</v>
      </c>
      <c r="U34" s="206">
        <f t="shared" si="9"/>
        <v>2</v>
      </c>
      <c r="V34" s="216">
        <f t="shared" si="14"/>
        <v>0.9090909090909091</v>
      </c>
      <c r="W34" s="217">
        <v>1.1818181818181819</v>
      </c>
      <c r="X34" s="218">
        <v>0.45454545454545453</v>
      </c>
      <c r="Y34" s="203">
        <v>1.1936542669584245</v>
      </c>
      <c r="Z34" s="204">
        <v>1.426550598476605</v>
      </c>
      <c r="AA34" s="206">
        <v>1.73131094257854</v>
      </c>
    </row>
    <row r="35" spans="1:27" ht="21" customHeight="1">
      <c r="A35" s="163" t="s">
        <v>61</v>
      </c>
      <c r="B35" s="93">
        <f aca="true" t="shared" si="15" ref="B35:H35">SUM(B23:B34)</f>
        <v>23</v>
      </c>
      <c r="C35" s="94">
        <f t="shared" si="15"/>
        <v>6</v>
      </c>
      <c r="D35" s="94">
        <f t="shared" si="15"/>
        <v>45</v>
      </c>
      <c r="E35" s="94">
        <f t="shared" si="15"/>
        <v>9</v>
      </c>
      <c r="F35" s="94">
        <f t="shared" si="15"/>
        <v>13</v>
      </c>
      <c r="G35" s="94">
        <f t="shared" si="15"/>
        <v>12</v>
      </c>
      <c r="H35" s="95">
        <f t="shared" si="15"/>
        <v>28</v>
      </c>
      <c r="I35" s="93">
        <f>SUM(B35:H35)</f>
        <v>136</v>
      </c>
      <c r="J35" s="94">
        <v>135</v>
      </c>
      <c r="K35" s="95">
        <v>140</v>
      </c>
      <c r="L35" s="93">
        <f>SUM(L23:L34)</f>
        <v>14807</v>
      </c>
      <c r="M35" s="281">
        <f>SUM(M23:M34)</f>
        <v>17320</v>
      </c>
      <c r="N35" s="95">
        <f>SUM(N23:N34)</f>
        <v>20697</v>
      </c>
      <c r="O35" s="275">
        <f t="shared" si="11"/>
        <v>23</v>
      </c>
      <c r="P35" s="165">
        <f t="shared" si="12"/>
        <v>3</v>
      </c>
      <c r="Q35" s="165">
        <f t="shared" si="8"/>
        <v>45</v>
      </c>
      <c r="R35" s="165">
        <f t="shared" si="13"/>
        <v>2.25</v>
      </c>
      <c r="S35" s="165">
        <f>F35/1</f>
        <v>13</v>
      </c>
      <c r="T35" s="165">
        <f>G35/1</f>
        <v>12</v>
      </c>
      <c r="U35" s="167">
        <f>H35/1</f>
        <v>28</v>
      </c>
      <c r="V35" s="102">
        <f t="shared" si="14"/>
        <v>12.363636363636363</v>
      </c>
      <c r="W35" s="100">
        <v>12.272727272727272</v>
      </c>
      <c r="X35" s="101">
        <v>12.727272727272727</v>
      </c>
      <c r="Y35" s="102">
        <f>SUM(Y23:Y34)</f>
        <v>16.094783279997625</v>
      </c>
      <c r="Z35" s="100">
        <v>18.788521722916474</v>
      </c>
      <c r="AA35" s="153">
        <v>22.4967391304347</v>
      </c>
    </row>
    <row r="36" spans="1:2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84" t="s">
        <v>118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6"/>
    </row>
    <row r="37" ht="15" customHeight="1">
      <c r="M37" s="284" t="s">
        <v>115</v>
      </c>
    </row>
  </sheetData>
  <mergeCells count="16">
    <mergeCell ref="B20:N20"/>
    <mergeCell ref="B21:H21"/>
    <mergeCell ref="I21:K21"/>
    <mergeCell ref="L21:N21"/>
    <mergeCell ref="Y3:AA3"/>
    <mergeCell ref="O3:U3"/>
    <mergeCell ref="O2:AA2"/>
    <mergeCell ref="O21:U21"/>
    <mergeCell ref="V21:X21"/>
    <mergeCell ref="Y21:AA21"/>
    <mergeCell ref="O20:AA20"/>
    <mergeCell ref="B2:N2"/>
    <mergeCell ref="B3:H3"/>
    <mergeCell ref="I3:K3"/>
    <mergeCell ref="V3:X3"/>
    <mergeCell ref="L3:N3"/>
  </mergeCells>
  <printOptions/>
  <pageMargins left="0.7480314960629921" right="0.07874015748031496" top="0.3937007874015748" bottom="0.15748031496062992" header="0.4724409448818898" footer="0.15748031496062992"/>
  <pageSetup horizontalDpi="1200" verticalDpi="12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Y5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7" width="4.75390625" style="3" customWidth="1"/>
    <col min="8" max="10" width="5.25390625" style="3" customWidth="1"/>
    <col min="11" max="13" width="6.875" style="3" customWidth="1"/>
    <col min="14" max="18" width="5.75390625" style="3" customWidth="1"/>
    <col min="19" max="19" width="8.00390625" style="3" bestFit="1" customWidth="1"/>
    <col min="20" max="25" width="5.75390625" style="3" customWidth="1"/>
    <col min="26" max="26" width="4.125" style="1" customWidth="1"/>
    <col min="27" max="16384" width="9.00390625" style="1" customWidth="1"/>
  </cols>
  <sheetData>
    <row r="1" spans="1:25" s="5" customFormat="1" ht="25.5" customHeight="1">
      <c r="A1" s="10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10" customFormat="1" ht="15.75" customHeight="1">
      <c r="A2" s="160"/>
      <c r="B2" s="296" t="s">
        <v>56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7"/>
      <c r="N2" s="293" t="s">
        <v>86</v>
      </c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8"/>
    </row>
    <row r="3" spans="1:25" s="110" customFormat="1" ht="15.75" customHeight="1">
      <c r="A3" s="161"/>
      <c r="B3" s="298" t="s">
        <v>106</v>
      </c>
      <c r="C3" s="299"/>
      <c r="D3" s="299"/>
      <c r="E3" s="299"/>
      <c r="F3" s="299"/>
      <c r="G3" s="327"/>
      <c r="H3" s="300" t="s">
        <v>53</v>
      </c>
      <c r="I3" s="301"/>
      <c r="J3" s="301"/>
      <c r="K3" s="304" t="s">
        <v>60</v>
      </c>
      <c r="L3" s="305"/>
      <c r="M3" s="306"/>
      <c r="N3" s="298" t="s">
        <v>106</v>
      </c>
      <c r="O3" s="299"/>
      <c r="P3" s="299"/>
      <c r="Q3" s="299"/>
      <c r="R3" s="299"/>
      <c r="S3" s="327"/>
      <c r="T3" s="302" t="s">
        <v>58</v>
      </c>
      <c r="U3" s="303"/>
      <c r="V3" s="303"/>
      <c r="W3" s="307" t="s">
        <v>59</v>
      </c>
      <c r="X3" s="308"/>
      <c r="Y3" s="309"/>
    </row>
    <row r="4" spans="1:25" s="119" customFormat="1" ht="81.75" customHeight="1">
      <c r="A4" s="162" t="s">
        <v>54</v>
      </c>
      <c r="B4" s="125" t="s">
        <v>95</v>
      </c>
      <c r="C4" s="126" t="s">
        <v>101</v>
      </c>
      <c r="D4" s="126" t="s">
        <v>102</v>
      </c>
      <c r="E4" s="126" t="s">
        <v>103</v>
      </c>
      <c r="F4" s="126" t="s">
        <v>104</v>
      </c>
      <c r="G4" s="127" t="s">
        <v>105</v>
      </c>
      <c r="H4" s="113">
        <v>2005</v>
      </c>
      <c r="I4" s="114">
        <v>2004</v>
      </c>
      <c r="J4" s="115">
        <v>2003</v>
      </c>
      <c r="K4" s="113">
        <v>2005</v>
      </c>
      <c r="L4" s="114">
        <v>2004</v>
      </c>
      <c r="M4" s="128">
        <v>2003</v>
      </c>
      <c r="N4" s="125" t="s">
        <v>95</v>
      </c>
      <c r="O4" s="126" t="s">
        <v>101</v>
      </c>
      <c r="P4" s="126" t="s">
        <v>102</v>
      </c>
      <c r="Q4" s="126" t="s">
        <v>103</v>
      </c>
      <c r="R4" s="126" t="s">
        <v>104</v>
      </c>
      <c r="S4" s="127" t="s">
        <v>105</v>
      </c>
      <c r="T4" s="113">
        <v>2005</v>
      </c>
      <c r="U4" s="114">
        <v>2004</v>
      </c>
      <c r="V4" s="115">
        <v>2003</v>
      </c>
      <c r="W4" s="113">
        <v>2005</v>
      </c>
      <c r="X4" s="114">
        <v>2004</v>
      </c>
      <c r="Y4" s="129">
        <v>2003</v>
      </c>
    </row>
    <row r="5" spans="1:25" s="120" customFormat="1" ht="16.5" customHeight="1">
      <c r="A5" s="168" t="s">
        <v>0</v>
      </c>
      <c r="B5" s="169">
        <v>0</v>
      </c>
      <c r="C5" s="170">
        <v>17</v>
      </c>
      <c r="D5" s="170">
        <v>1</v>
      </c>
      <c r="E5" s="170">
        <v>0</v>
      </c>
      <c r="F5" s="170">
        <v>0</v>
      </c>
      <c r="G5" s="171">
        <v>12</v>
      </c>
      <c r="H5" s="169">
        <f>SUM(B5:G5)</f>
        <v>30</v>
      </c>
      <c r="I5" s="170">
        <v>23</v>
      </c>
      <c r="J5" s="171">
        <v>13</v>
      </c>
      <c r="K5" s="172">
        <v>1903</v>
      </c>
      <c r="L5" s="173">
        <v>1846</v>
      </c>
      <c r="M5" s="174">
        <v>1701</v>
      </c>
      <c r="N5" s="175">
        <f>B5/1</f>
        <v>0</v>
      </c>
      <c r="O5" s="176">
        <f aca="true" t="shared" si="0" ref="O5:O16">C5/1</f>
        <v>17</v>
      </c>
      <c r="P5" s="176">
        <f aca="true" t="shared" si="1" ref="P5:P16">D5/1</f>
        <v>1</v>
      </c>
      <c r="Q5" s="176">
        <f aca="true" t="shared" si="2" ref="Q5:Q16">E5/1</f>
        <v>0</v>
      </c>
      <c r="R5" s="176">
        <f aca="true" t="shared" si="3" ref="R5:R16">F5/1</f>
        <v>0</v>
      </c>
      <c r="S5" s="177">
        <f aca="true" t="shared" si="4" ref="S5:S16">G5/1</f>
        <v>12</v>
      </c>
      <c r="T5" s="207">
        <f aca="true" t="shared" si="5" ref="T5:T16">H5/6</f>
        <v>5</v>
      </c>
      <c r="U5" s="208">
        <v>3.8333333333333335</v>
      </c>
      <c r="V5" s="209">
        <v>2.1666666666666665</v>
      </c>
      <c r="W5" s="175">
        <v>4.048936170212766</v>
      </c>
      <c r="X5" s="176">
        <v>3.9528907922912206</v>
      </c>
      <c r="Y5" s="178">
        <v>3.65021459227467</v>
      </c>
    </row>
    <row r="6" spans="1:25" s="120" customFormat="1" ht="16.5" customHeight="1">
      <c r="A6" s="179" t="s">
        <v>1</v>
      </c>
      <c r="B6" s="180">
        <v>0</v>
      </c>
      <c r="C6" s="181">
        <v>5</v>
      </c>
      <c r="D6" s="181">
        <v>4</v>
      </c>
      <c r="E6" s="181">
        <v>1</v>
      </c>
      <c r="F6" s="181">
        <v>0</v>
      </c>
      <c r="G6" s="182">
        <v>8</v>
      </c>
      <c r="H6" s="180">
        <f aca="true" t="shared" si="6" ref="H6:H16">SUM(B6:G6)</f>
        <v>18</v>
      </c>
      <c r="I6" s="181">
        <v>12</v>
      </c>
      <c r="J6" s="182">
        <v>13</v>
      </c>
      <c r="K6" s="183">
        <v>1824</v>
      </c>
      <c r="L6" s="184">
        <v>1861</v>
      </c>
      <c r="M6" s="185">
        <v>1814</v>
      </c>
      <c r="N6" s="186">
        <f aca="true" t="shared" si="7" ref="N6:N16">B6/1</f>
        <v>0</v>
      </c>
      <c r="O6" s="187">
        <f>C6/1</f>
        <v>5</v>
      </c>
      <c r="P6" s="187">
        <f t="shared" si="1"/>
        <v>4</v>
      </c>
      <c r="Q6" s="187">
        <f t="shared" si="2"/>
        <v>1</v>
      </c>
      <c r="R6" s="187">
        <f t="shared" si="3"/>
        <v>0</v>
      </c>
      <c r="S6" s="188">
        <f t="shared" si="4"/>
        <v>8</v>
      </c>
      <c r="T6" s="210">
        <f t="shared" si="5"/>
        <v>3</v>
      </c>
      <c r="U6" s="211">
        <v>2</v>
      </c>
      <c r="V6" s="212">
        <v>2.1666666666666665</v>
      </c>
      <c r="W6" s="186">
        <v>3.880851063829787</v>
      </c>
      <c r="X6" s="187">
        <v>3.9935622317596566</v>
      </c>
      <c r="Y6" s="189">
        <v>3.9010752688172</v>
      </c>
    </row>
    <row r="7" spans="1:25" s="120" customFormat="1" ht="16.5" customHeight="1">
      <c r="A7" s="179" t="s">
        <v>2</v>
      </c>
      <c r="B7" s="180">
        <v>0</v>
      </c>
      <c r="C7" s="181">
        <v>9</v>
      </c>
      <c r="D7" s="181">
        <v>1</v>
      </c>
      <c r="E7" s="181">
        <v>2</v>
      </c>
      <c r="F7" s="181">
        <v>0</v>
      </c>
      <c r="G7" s="182">
        <v>11</v>
      </c>
      <c r="H7" s="180">
        <f t="shared" si="6"/>
        <v>23</v>
      </c>
      <c r="I7" s="181">
        <v>27</v>
      </c>
      <c r="J7" s="182">
        <v>25</v>
      </c>
      <c r="K7" s="183">
        <v>2025</v>
      </c>
      <c r="L7" s="184">
        <v>1965</v>
      </c>
      <c r="M7" s="185">
        <v>1659</v>
      </c>
      <c r="N7" s="186">
        <f t="shared" si="7"/>
        <v>0</v>
      </c>
      <c r="O7" s="187">
        <f t="shared" si="0"/>
        <v>9</v>
      </c>
      <c r="P7" s="187">
        <f t="shared" si="1"/>
        <v>1</v>
      </c>
      <c r="Q7" s="187">
        <f t="shared" si="2"/>
        <v>2</v>
      </c>
      <c r="R7" s="187">
        <f t="shared" si="3"/>
        <v>0</v>
      </c>
      <c r="S7" s="188">
        <f t="shared" si="4"/>
        <v>11</v>
      </c>
      <c r="T7" s="210">
        <f t="shared" si="5"/>
        <v>3.8333333333333335</v>
      </c>
      <c r="U7" s="211">
        <v>4.5</v>
      </c>
      <c r="V7" s="212">
        <v>4.166666666666667</v>
      </c>
      <c r="W7" s="186">
        <v>4.317697228144989</v>
      </c>
      <c r="X7" s="187">
        <v>4.180851063829787</v>
      </c>
      <c r="Y7" s="189">
        <v>3.56774193548387</v>
      </c>
    </row>
    <row r="8" spans="1:25" s="120" customFormat="1" ht="16.5" customHeight="1">
      <c r="A8" s="179" t="s">
        <v>3</v>
      </c>
      <c r="B8" s="180">
        <v>0</v>
      </c>
      <c r="C8" s="181">
        <v>8</v>
      </c>
      <c r="D8" s="181">
        <v>0</v>
      </c>
      <c r="E8" s="181">
        <v>2</v>
      </c>
      <c r="F8" s="181">
        <v>0</v>
      </c>
      <c r="G8" s="182">
        <v>9</v>
      </c>
      <c r="H8" s="180">
        <f t="shared" si="6"/>
        <v>19</v>
      </c>
      <c r="I8" s="181">
        <v>28</v>
      </c>
      <c r="J8" s="182">
        <v>17</v>
      </c>
      <c r="K8" s="183">
        <v>1828</v>
      </c>
      <c r="L8" s="184">
        <v>1817</v>
      </c>
      <c r="M8" s="185">
        <v>1780</v>
      </c>
      <c r="N8" s="186">
        <f t="shared" si="7"/>
        <v>0</v>
      </c>
      <c r="O8" s="187">
        <f t="shared" si="0"/>
        <v>8</v>
      </c>
      <c r="P8" s="187">
        <f t="shared" si="1"/>
        <v>0</v>
      </c>
      <c r="Q8" s="187">
        <f t="shared" si="2"/>
        <v>2</v>
      </c>
      <c r="R8" s="187">
        <f t="shared" si="3"/>
        <v>0</v>
      </c>
      <c r="S8" s="188">
        <f t="shared" si="4"/>
        <v>9</v>
      </c>
      <c r="T8" s="210">
        <f t="shared" si="5"/>
        <v>3.1666666666666665</v>
      </c>
      <c r="U8" s="211">
        <v>4.666666666666667</v>
      </c>
      <c r="V8" s="212">
        <v>2.8333333333333335</v>
      </c>
      <c r="W8" s="186">
        <v>3.8893617021276596</v>
      </c>
      <c r="X8" s="187">
        <v>3.8495762711864407</v>
      </c>
      <c r="Y8" s="189">
        <v>3.81156316916488</v>
      </c>
    </row>
    <row r="9" spans="1:25" s="120" customFormat="1" ht="16.5" customHeight="1">
      <c r="A9" s="179" t="s">
        <v>4</v>
      </c>
      <c r="B9" s="180">
        <v>0</v>
      </c>
      <c r="C9" s="181">
        <v>3</v>
      </c>
      <c r="D9" s="181">
        <v>4</v>
      </c>
      <c r="E9" s="181">
        <v>2</v>
      </c>
      <c r="F9" s="181">
        <v>0</v>
      </c>
      <c r="G9" s="182">
        <v>10</v>
      </c>
      <c r="H9" s="180">
        <f t="shared" si="6"/>
        <v>19</v>
      </c>
      <c r="I9" s="181">
        <v>29</v>
      </c>
      <c r="J9" s="182">
        <v>20</v>
      </c>
      <c r="K9" s="183">
        <v>1765</v>
      </c>
      <c r="L9" s="184">
        <v>1587</v>
      </c>
      <c r="M9" s="185">
        <v>1755</v>
      </c>
      <c r="N9" s="186">
        <f t="shared" si="7"/>
        <v>0</v>
      </c>
      <c r="O9" s="187">
        <f t="shared" si="0"/>
        <v>3</v>
      </c>
      <c r="P9" s="187">
        <f t="shared" si="1"/>
        <v>4</v>
      </c>
      <c r="Q9" s="187">
        <f t="shared" si="2"/>
        <v>2</v>
      </c>
      <c r="R9" s="187">
        <f t="shared" si="3"/>
        <v>0</v>
      </c>
      <c r="S9" s="188">
        <f t="shared" si="4"/>
        <v>10</v>
      </c>
      <c r="T9" s="210">
        <f t="shared" si="5"/>
        <v>3.1666666666666665</v>
      </c>
      <c r="U9" s="211">
        <v>4.833333333333333</v>
      </c>
      <c r="V9" s="212">
        <v>3.3333333333333335</v>
      </c>
      <c r="W9" s="186">
        <v>3.75531914893617</v>
      </c>
      <c r="X9" s="187">
        <v>3.36228813559322</v>
      </c>
      <c r="Y9" s="189">
        <v>3.75</v>
      </c>
    </row>
    <row r="10" spans="1:25" s="146" customFormat="1" ht="16.5" customHeight="1">
      <c r="A10" s="179" t="s">
        <v>5</v>
      </c>
      <c r="B10" s="190">
        <v>0</v>
      </c>
      <c r="C10" s="191">
        <v>4</v>
      </c>
      <c r="D10" s="191">
        <v>5</v>
      </c>
      <c r="E10" s="191">
        <v>2</v>
      </c>
      <c r="F10" s="191">
        <v>0</v>
      </c>
      <c r="G10" s="192">
        <v>9</v>
      </c>
      <c r="H10" s="190">
        <f t="shared" si="6"/>
        <v>20</v>
      </c>
      <c r="I10" s="191">
        <v>17</v>
      </c>
      <c r="J10" s="192">
        <v>22</v>
      </c>
      <c r="K10" s="190">
        <v>1868</v>
      </c>
      <c r="L10" s="191">
        <v>1840</v>
      </c>
      <c r="M10" s="193">
        <v>1860</v>
      </c>
      <c r="N10" s="194">
        <f t="shared" si="7"/>
        <v>0</v>
      </c>
      <c r="O10" s="195">
        <f t="shared" si="0"/>
        <v>4</v>
      </c>
      <c r="P10" s="195">
        <f t="shared" si="1"/>
        <v>5</v>
      </c>
      <c r="Q10" s="195">
        <f t="shared" si="2"/>
        <v>2</v>
      </c>
      <c r="R10" s="195">
        <f t="shared" si="3"/>
        <v>0</v>
      </c>
      <c r="S10" s="196">
        <f t="shared" si="4"/>
        <v>9</v>
      </c>
      <c r="T10" s="213">
        <f t="shared" si="5"/>
        <v>3.3333333333333335</v>
      </c>
      <c r="U10" s="214">
        <v>2.8333333333333335</v>
      </c>
      <c r="V10" s="215">
        <v>3.6666666666666665</v>
      </c>
      <c r="W10" s="194">
        <v>3.974468085106383</v>
      </c>
      <c r="X10" s="195">
        <v>3.923240938166311</v>
      </c>
      <c r="Y10" s="197">
        <v>3.98286937901498</v>
      </c>
    </row>
    <row r="11" spans="1:25" s="146" customFormat="1" ht="16.5" customHeight="1">
      <c r="A11" s="179" t="s">
        <v>6</v>
      </c>
      <c r="B11" s="190">
        <v>0</v>
      </c>
      <c r="C11" s="191">
        <v>3</v>
      </c>
      <c r="D11" s="191">
        <v>6</v>
      </c>
      <c r="E11" s="191">
        <v>4</v>
      </c>
      <c r="F11" s="191">
        <v>0</v>
      </c>
      <c r="G11" s="192">
        <v>10</v>
      </c>
      <c r="H11" s="190">
        <f t="shared" si="6"/>
        <v>23</v>
      </c>
      <c r="I11" s="191">
        <v>17</v>
      </c>
      <c r="J11" s="192">
        <v>25</v>
      </c>
      <c r="K11" s="190">
        <v>1771</v>
      </c>
      <c r="L11" s="191">
        <v>1764</v>
      </c>
      <c r="M11" s="193">
        <v>1852</v>
      </c>
      <c r="N11" s="194">
        <f t="shared" si="7"/>
        <v>0</v>
      </c>
      <c r="O11" s="195">
        <f t="shared" si="0"/>
        <v>3</v>
      </c>
      <c r="P11" s="195">
        <f t="shared" si="1"/>
        <v>6</v>
      </c>
      <c r="Q11" s="195">
        <f t="shared" si="2"/>
        <v>4</v>
      </c>
      <c r="R11" s="195">
        <f t="shared" si="3"/>
        <v>0</v>
      </c>
      <c r="S11" s="196">
        <f t="shared" si="4"/>
        <v>10</v>
      </c>
      <c r="T11" s="213">
        <f t="shared" si="5"/>
        <v>3.8333333333333335</v>
      </c>
      <c r="U11" s="214">
        <v>2.8333333333333335</v>
      </c>
      <c r="V11" s="215">
        <v>4.166666666666667</v>
      </c>
      <c r="W11" s="194">
        <v>3.7680851063829786</v>
      </c>
      <c r="X11" s="195">
        <v>3.7611940298507465</v>
      </c>
      <c r="Y11" s="197">
        <v>3.94882729211087</v>
      </c>
    </row>
    <row r="12" spans="1:25" s="146" customFormat="1" ht="16.5" customHeight="1">
      <c r="A12" s="179" t="s">
        <v>7</v>
      </c>
      <c r="B12" s="190">
        <v>0</v>
      </c>
      <c r="C12" s="191">
        <v>3</v>
      </c>
      <c r="D12" s="191">
        <v>3</v>
      </c>
      <c r="E12" s="191">
        <v>2</v>
      </c>
      <c r="F12" s="191">
        <v>0</v>
      </c>
      <c r="G12" s="192">
        <v>12</v>
      </c>
      <c r="H12" s="190">
        <f t="shared" si="6"/>
        <v>20</v>
      </c>
      <c r="I12" s="191">
        <v>21</v>
      </c>
      <c r="J12" s="192">
        <v>24</v>
      </c>
      <c r="K12" s="190">
        <v>1868</v>
      </c>
      <c r="L12" s="191">
        <v>1886</v>
      </c>
      <c r="M12" s="193">
        <v>1865</v>
      </c>
      <c r="N12" s="194">
        <f t="shared" si="7"/>
        <v>0</v>
      </c>
      <c r="O12" s="195">
        <f t="shared" si="0"/>
        <v>3</v>
      </c>
      <c r="P12" s="195">
        <f t="shared" si="1"/>
        <v>3</v>
      </c>
      <c r="Q12" s="195">
        <f t="shared" si="2"/>
        <v>2</v>
      </c>
      <c r="R12" s="195">
        <f t="shared" si="3"/>
        <v>0</v>
      </c>
      <c r="S12" s="196">
        <f t="shared" si="4"/>
        <v>12</v>
      </c>
      <c r="T12" s="213">
        <f t="shared" si="5"/>
        <v>3.3333333333333335</v>
      </c>
      <c r="U12" s="214">
        <v>3.5</v>
      </c>
      <c r="V12" s="215">
        <v>4</v>
      </c>
      <c r="W12" s="194">
        <v>3.974468085106383</v>
      </c>
      <c r="X12" s="195">
        <v>4.012765957446809</v>
      </c>
      <c r="Y12" s="197">
        <v>3.95966029723991</v>
      </c>
    </row>
    <row r="13" spans="1:25" s="146" customFormat="1" ht="16.5" customHeight="1">
      <c r="A13" s="179" t="s">
        <v>8</v>
      </c>
      <c r="B13" s="190">
        <v>0</v>
      </c>
      <c r="C13" s="191">
        <v>6</v>
      </c>
      <c r="D13" s="191">
        <v>0</v>
      </c>
      <c r="E13" s="191">
        <v>3</v>
      </c>
      <c r="F13" s="191">
        <v>0</v>
      </c>
      <c r="G13" s="192">
        <v>10</v>
      </c>
      <c r="H13" s="190">
        <f t="shared" si="6"/>
        <v>19</v>
      </c>
      <c r="I13" s="191">
        <v>16</v>
      </c>
      <c r="J13" s="192">
        <v>26</v>
      </c>
      <c r="K13" s="190">
        <v>1705</v>
      </c>
      <c r="L13" s="191">
        <v>1758</v>
      </c>
      <c r="M13" s="193">
        <v>1797</v>
      </c>
      <c r="N13" s="194">
        <f t="shared" si="7"/>
        <v>0</v>
      </c>
      <c r="O13" s="195">
        <f t="shared" si="0"/>
        <v>6</v>
      </c>
      <c r="P13" s="195">
        <f t="shared" si="1"/>
        <v>0</v>
      </c>
      <c r="Q13" s="195">
        <f t="shared" si="2"/>
        <v>3</v>
      </c>
      <c r="R13" s="195">
        <f t="shared" si="3"/>
        <v>0</v>
      </c>
      <c r="S13" s="196">
        <f t="shared" si="4"/>
        <v>10</v>
      </c>
      <c r="T13" s="213">
        <f t="shared" si="5"/>
        <v>3.1666666666666665</v>
      </c>
      <c r="U13" s="214">
        <v>2.6666666666666665</v>
      </c>
      <c r="V13" s="215">
        <v>4.333333333333333</v>
      </c>
      <c r="W13" s="194">
        <v>3.6353944562899785</v>
      </c>
      <c r="X13" s="195">
        <v>3.7404255319148936</v>
      </c>
      <c r="Y13" s="197">
        <v>3.82340425531914</v>
      </c>
    </row>
    <row r="14" spans="1:25" s="146" customFormat="1" ht="16.5" customHeight="1">
      <c r="A14" s="179" t="s">
        <v>9</v>
      </c>
      <c r="B14" s="190">
        <v>0</v>
      </c>
      <c r="C14" s="191">
        <v>10</v>
      </c>
      <c r="D14" s="191">
        <v>1</v>
      </c>
      <c r="E14" s="191">
        <v>1</v>
      </c>
      <c r="F14" s="191">
        <v>0</v>
      </c>
      <c r="G14" s="192">
        <v>8</v>
      </c>
      <c r="H14" s="190">
        <f t="shared" si="6"/>
        <v>20</v>
      </c>
      <c r="I14" s="191">
        <v>14</v>
      </c>
      <c r="J14" s="192">
        <v>25</v>
      </c>
      <c r="K14" s="190">
        <v>1789</v>
      </c>
      <c r="L14" s="191">
        <v>1708</v>
      </c>
      <c r="M14" s="193">
        <v>1781</v>
      </c>
      <c r="N14" s="194">
        <f t="shared" si="7"/>
        <v>0</v>
      </c>
      <c r="O14" s="195">
        <f t="shared" si="0"/>
        <v>10</v>
      </c>
      <c r="P14" s="195">
        <f t="shared" si="1"/>
        <v>1</v>
      </c>
      <c r="Q14" s="195">
        <f t="shared" si="2"/>
        <v>1</v>
      </c>
      <c r="R14" s="195">
        <f t="shared" si="3"/>
        <v>0</v>
      </c>
      <c r="S14" s="196">
        <f t="shared" si="4"/>
        <v>8</v>
      </c>
      <c r="T14" s="213">
        <f t="shared" si="5"/>
        <v>3.3333333333333335</v>
      </c>
      <c r="U14" s="214">
        <v>2.3333333333333335</v>
      </c>
      <c r="V14" s="215">
        <v>4.166666666666667</v>
      </c>
      <c r="W14" s="194">
        <v>3.814498933901919</v>
      </c>
      <c r="X14" s="195">
        <v>3.6186440677966103</v>
      </c>
      <c r="Y14" s="197">
        <v>3.78936170212766</v>
      </c>
    </row>
    <row r="15" spans="1:25" s="146" customFormat="1" ht="16.5" customHeight="1">
      <c r="A15" s="179" t="s">
        <v>10</v>
      </c>
      <c r="B15" s="190">
        <v>0</v>
      </c>
      <c r="C15" s="191">
        <v>8</v>
      </c>
      <c r="D15" s="191">
        <v>0</v>
      </c>
      <c r="E15" s="191">
        <v>1</v>
      </c>
      <c r="F15" s="191">
        <v>0</v>
      </c>
      <c r="G15" s="192">
        <v>6</v>
      </c>
      <c r="H15" s="190">
        <f t="shared" si="6"/>
        <v>15</v>
      </c>
      <c r="I15" s="191">
        <v>26</v>
      </c>
      <c r="J15" s="192">
        <v>17</v>
      </c>
      <c r="K15" s="190">
        <v>1787</v>
      </c>
      <c r="L15" s="191">
        <v>1763</v>
      </c>
      <c r="M15" s="193">
        <v>1692</v>
      </c>
      <c r="N15" s="194">
        <f t="shared" si="7"/>
        <v>0</v>
      </c>
      <c r="O15" s="195">
        <f t="shared" si="0"/>
        <v>8</v>
      </c>
      <c r="P15" s="195">
        <f t="shared" si="1"/>
        <v>0</v>
      </c>
      <c r="Q15" s="195">
        <f t="shared" si="2"/>
        <v>1</v>
      </c>
      <c r="R15" s="195">
        <f t="shared" si="3"/>
        <v>0</v>
      </c>
      <c r="S15" s="196">
        <f t="shared" si="4"/>
        <v>6</v>
      </c>
      <c r="T15" s="213">
        <f t="shared" si="5"/>
        <v>2.5</v>
      </c>
      <c r="U15" s="214">
        <v>4.333333333333333</v>
      </c>
      <c r="V15" s="215">
        <v>2.8333333333333335</v>
      </c>
      <c r="W15" s="194">
        <v>3.810234541577825</v>
      </c>
      <c r="X15" s="195">
        <v>3.743099787685775</v>
      </c>
      <c r="Y15" s="197">
        <v>3.6</v>
      </c>
    </row>
    <row r="16" spans="1:25" s="146" customFormat="1" ht="16.5" customHeight="1">
      <c r="A16" s="198" t="s">
        <v>11</v>
      </c>
      <c r="B16" s="199">
        <v>0</v>
      </c>
      <c r="C16" s="200">
        <v>8</v>
      </c>
      <c r="D16" s="200">
        <v>0</v>
      </c>
      <c r="E16" s="200">
        <v>2</v>
      </c>
      <c r="F16" s="200">
        <v>0</v>
      </c>
      <c r="G16" s="201">
        <v>13</v>
      </c>
      <c r="H16" s="199">
        <f t="shared" si="6"/>
        <v>23</v>
      </c>
      <c r="I16" s="200">
        <v>20</v>
      </c>
      <c r="J16" s="201">
        <v>24</v>
      </c>
      <c r="K16" s="199">
        <v>1828</v>
      </c>
      <c r="L16" s="200">
        <v>1819</v>
      </c>
      <c r="M16" s="202">
        <v>1746</v>
      </c>
      <c r="N16" s="203">
        <f t="shared" si="7"/>
        <v>0</v>
      </c>
      <c r="O16" s="204">
        <f t="shared" si="0"/>
        <v>8</v>
      </c>
      <c r="P16" s="204">
        <f t="shared" si="1"/>
        <v>0</v>
      </c>
      <c r="Q16" s="204">
        <f t="shared" si="2"/>
        <v>2</v>
      </c>
      <c r="R16" s="204">
        <f t="shared" si="3"/>
        <v>0</v>
      </c>
      <c r="S16" s="205">
        <f t="shared" si="4"/>
        <v>13</v>
      </c>
      <c r="T16" s="216">
        <f t="shared" si="5"/>
        <v>3.8333333333333335</v>
      </c>
      <c r="U16" s="217">
        <v>3.3333333333333335</v>
      </c>
      <c r="V16" s="218">
        <v>4</v>
      </c>
      <c r="W16" s="203">
        <v>3.8976545842217485</v>
      </c>
      <c r="X16" s="204">
        <v>3.8619957537154987</v>
      </c>
      <c r="Y16" s="206">
        <v>3.73076923076923</v>
      </c>
    </row>
    <row r="17" spans="1:25" s="151" customFormat="1" ht="21.75" customHeight="1">
      <c r="A17" s="163" t="s">
        <v>61</v>
      </c>
      <c r="B17" s="93">
        <f aca="true" t="shared" si="8" ref="B17:G17">SUM(B5:B16)</f>
        <v>0</v>
      </c>
      <c r="C17" s="94">
        <f t="shared" si="8"/>
        <v>84</v>
      </c>
      <c r="D17" s="94">
        <f t="shared" si="8"/>
        <v>25</v>
      </c>
      <c r="E17" s="94">
        <f t="shared" si="8"/>
        <v>22</v>
      </c>
      <c r="F17" s="94">
        <f t="shared" si="8"/>
        <v>0</v>
      </c>
      <c r="G17" s="95">
        <f t="shared" si="8"/>
        <v>118</v>
      </c>
      <c r="H17" s="93">
        <f>SUM(B17:G17)</f>
        <v>249</v>
      </c>
      <c r="I17" s="94">
        <v>250</v>
      </c>
      <c r="J17" s="95">
        <v>251</v>
      </c>
      <c r="K17" s="93">
        <f>SUM(K5:K16)</f>
        <v>21961</v>
      </c>
      <c r="L17" s="94">
        <v>21614</v>
      </c>
      <c r="M17" s="152">
        <v>21302</v>
      </c>
      <c r="N17" s="164">
        <f aca="true" t="shared" si="9" ref="N17:S17">B17/1</f>
        <v>0</v>
      </c>
      <c r="O17" s="165">
        <f t="shared" si="9"/>
        <v>84</v>
      </c>
      <c r="P17" s="165">
        <f t="shared" si="9"/>
        <v>25</v>
      </c>
      <c r="Q17" s="165">
        <f t="shared" si="9"/>
        <v>22</v>
      </c>
      <c r="R17" s="165">
        <f t="shared" si="9"/>
        <v>0</v>
      </c>
      <c r="S17" s="166">
        <f t="shared" si="9"/>
        <v>118</v>
      </c>
      <c r="T17" s="102">
        <f>H17/6</f>
        <v>41.5</v>
      </c>
      <c r="U17" s="100">
        <v>41.66666666666667</v>
      </c>
      <c r="V17" s="101">
        <v>41.833333333333336</v>
      </c>
      <c r="W17" s="102">
        <f>SUM(W5:W16)</f>
        <v>46.76696910583859</v>
      </c>
      <c r="X17" s="100">
        <v>46.00053456123696</v>
      </c>
      <c r="Y17" s="153">
        <v>45.517094017094</v>
      </c>
    </row>
    <row r="18" ht="36.75" customHeight="1"/>
    <row r="19" spans="1:25" ht="25.5" customHeight="1">
      <c r="A19" s="107" t="s">
        <v>93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60"/>
      <c r="B20" s="296" t="s">
        <v>56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7"/>
      <c r="N20" s="293" t="s">
        <v>86</v>
      </c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8"/>
    </row>
    <row r="21" spans="1:25" ht="16.5" customHeight="1">
      <c r="A21" s="161"/>
      <c r="B21" s="298" t="s">
        <v>106</v>
      </c>
      <c r="C21" s="299"/>
      <c r="D21" s="299"/>
      <c r="E21" s="299"/>
      <c r="F21" s="299"/>
      <c r="G21" s="327"/>
      <c r="H21" s="300" t="s">
        <v>53</v>
      </c>
      <c r="I21" s="301"/>
      <c r="J21" s="301"/>
      <c r="K21" s="304" t="s">
        <v>60</v>
      </c>
      <c r="L21" s="305"/>
      <c r="M21" s="306"/>
      <c r="N21" s="298" t="s">
        <v>106</v>
      </c>
      <c r="O21" s="299"/>
      <c r="P21" s="299"/>
      <c r="Q21" s="299"/>
      <c r="R21" s="299"/>
      <c r="S21" s="327"/>
      <c r="T21" s="302" t="s">
        <v>58</v>
      </c>
      <c r="U21" s="303"/>
      <c r="V21" s="303"/>
      <c r="W21" s="307" t="s">
        <v>59</v>
      </c>
      <c r="X21" s="308"/>
      <c r="Y21" s="309"/>
    </row>
    <row r="22" spans="1:25" ht="82.5" customHeight="1">
      <c r="A22" s="162" t="s">
        <v>54</v>
      </c>
      <c r="B22" s="125" t="s">
        <v>95</v>
      </c>
      <c r="C22" s="126" t="s">
        <v>101</v>
      </c>
      <c r="D22" s="126" t="s">
        <v>102</v>
      </c>
      <c r="E22" s="126" t="s">
        <v>103</v>
      </c>
      <c r="F22" s="126" t="s">
        <v>104</v>
      </c>
      <c r="G22" s="127" t="s">
        <v>105</v>
      </c>
      <c r="H22" s="113">
        <v>2005</v>
      </c>
      <c r="I22" s="114">
        <v>2004</v>
      </c>
      <c r="J22" s="115">
        <v>2003</v>
      </c>
      <c r="K22" s="113">
        <v>2005</v>
      </c>
      <c r="L22" s="114">
        <v>2004</v>
      </c>
      <c r="M22" s="128">
        <v>2003</v>
      </c>
      <c r="N22" s="125" t="s">
        <v>95</v>
      </c>
      <c r="O22" s="126" t="s">
        <v>101</v>
      </c>
      <c r="P22" s="126" t="s">
        <v>102</v>
      </c>
      <c r="Q22" s="126" t="s">
        <v>103</v>
      </c>
      <c r="R22" s="126" t="s">
        <v>104</v>
      </c>
      <c r="S22" s="127" t="s">
        <v>105</v>
      </c>
      <c r="T22" s="113">
        <v>2005</v>
      </c>
      <c r="U22" s="114">
        <v>2004</v>
      </c>
      <c r="V22" s="115">
        <v>2003</v>
      </c>
      <c r="W22" s="113">
        <v>2005</v>
      </c>
      <c r="X22" s="114">
        <v>2004</v>
      </c>
      <c r="Y22" s="129">
        <v>2003</v>
      </c>
    </row>
    <row r="23" spans="1:25" ht="16.5" customHeight="1">
      <c r="A23" s="168" t="s">
        <v>0</v>
      </c>
      <c r="B23" s="169">
        <v>0</v>
      </c>
      <c r="C23" s="170">
        <v>0</v>
      </c>
      <c r="D23" s="170">
        <v>0</v>
      </c>
      <c r="E23" s="170">
        <v>1</v>
      </c>
      <c r="F23" s="170">
        <v>0</v>
      </c>
      <c r="G23" s="171">
        <v>0</v>
      </c>
      <c r="H23" s="169">
        <f>SUM(B23:G23)</f>
        <v>1</v>
      </c>
      <c r="I23" s="170">
        <v>2</v>
      </c>
      <c r="J23" s="171">
        <v>0</v>
      </c>
      <c r="K23" s="172">
        <v>552</v>
      </c>
      <c r="L23" s="173">
        <v>556</v>
      </c>
      <c r="M23" s="174">
        <v>580</v>
      </c>
      <c r="N23" s="175">
        <f aca="true" t="shared" si="10" ref="N23:N35">B23/1</f>
        <v>0</v>
      </c>
      <c r="O23" s="176">
        <f aca="true" t="shared" si="11" ref="O23:O35">C23/1</f>
        <v>0</v>
      </c>
      <c r="P23" s="176">
        <f aca="true" t="shared" si="12" ref="P23:P35">D23/1</f>
        <v>0</v>
      </c>
      <c r="Q23" s="176">
        <f aca="true" t="shared" si="13" ref="Q23:Q35">E23/1</f>
        <v>1</v>
      </c>
      <c r="R23" s="176">
        <f aca="true" t="shared" si="14" ref="R23:R35">F23/1</f>
        <v>0</v>
      </c>
      <c r="S23" s="177">
        <f aca="true" t="shared" si="15" ref="S23:S35">G23/1</f>
        <v>0</v>
      </c>
      <c r="T23" s="207">
        <f aca="true" t="shared" si="16" ref="T23:T35">H23/6</f>
        <v>0.16666666666666666</v>
      </c>
      <c r="U23" s="208">
        <v>0.3333333333333333</v>
      </c>
      <c r="V23" s="209">
        <v>0</v>
      </c>
      <c r="W23" s="175">
        <v>1.174468085106383</v>
      </c>
      <c r="X23" s="176">
        <v>1.1905781584582442</v>
      </c>
      <c r="Y23" s="178">
        <v>1.24463519313304</v>
      </c>
    </row>
    <row r="24" spans="1:25" ht="16.5" customHeight="1">
      <c r="A24" s="179" t="s">
        <v>1</v>
      </c>
      <c r="B24" s="180">
        <v>0</v>
      </c>
      <c r="C24" s="181">
        <v>0</v>
      </c>
      <c r="D24" s="181">
        <v>1</v>
      </c>
      <c r="E24" s="181">
        <v>1</v>
      </c>
      <c r="F24" s="181">
        <v>0</v>
      </c>
      <c r="G24" s="182">
        <v>0</v>
      </c>
      <c r="H24" s="180">
        <f aca="true" t="shared" si="17" ref="H24:H34">SUM(B24:G24)</f>
        <v>2</v>
      </c>
      <c r="I24" s="181">
        <v>3</v>
      </c>
      <c r="J24" s="182">
        <v>1</v>
      </c>
      <c r="K24" s="183">
        <v>542</v>
      </c>
      <c r="L24" s="184">
        <v>649</v>
      </c>
      <c r="M24" s="185">
        <v>410</v>
      </c>
      <c r="N24" s="186">
        <f t="shared" si="10"/>
        <v>0</v>
      </c>
      <c r="O24" s="187">
        <f t="shared" si="11"/>
        <v>0</v>
      </c>
      <c r="P24" s="187">
        <f t="shared" si="12"/>
        <v>1</v>
      </c>
      <c r="Q24" s="187">
        <f t="shared" si="13"/>
        <v>1</v>
      </c>
      <c r="R24" s="187">
        <f t="shared" si="14"/>
        <v>0</v>
      </c>
      <c r="S24" s="188">
        <f t="shared" si="15"/>
        <v>0</v>
      </c>
      <c r="T24" s="210">
        <f t="shared" si="16"/>
        <v>0.3333333333333333</v>
      </c>
      <c r="U24" s="211">
        <v>0.5</v>
      </c>
      <c r="V24" s="212">
        <v>0.16666666666666666</v>
      </c>
      <c r="W24" s="186">
        <v>1.1531914893617021</v>
      </c>
      <c r="X24" s="187">
        <v>1.3927038626609443</v>
      </c>
      <c r="Y24" s="189">
        <v>0.881720430107527</v>
      </c>
    </row>
    <row r="25" spans="1:25" ht="16.5" customHeight="1">
      <c r="A25" s="179" t="s">
        <v>2</v>
      </c>
      <c r="B25" s="180">
        <v>0</v>
      </c>
      <c r="C25" s="181">
        <v>0</v>
      </c>
      <c r="D25" s="181">
        <v>0</v>
      </c>
      <c r="E25" s="181">
        <v>0</v>
      </c>
      <c r="F25" s="181">
        <v>0</v>
      </c>
      <c r="G25" s="182">
        <v>0</v>
      </c>
      <c r="H25" s="180">
        <f t="shared" si="17"/>
        <v>0</v>
      </c>
      <c r="I25" s="181">
        <v>0</v>
      </c>
      <c r="J25" s="182">
        <v>1</v>
      </c>
      <c r="K25" s="183">
        <v>473</v>
      </c>
      <c r="L25" s="184">
        <v>627</v>
      </c>
      <c r="M25" s="185">
        <v>421</v>
      </c>
      <c r="N25" s="186">
        <f t="shared" si="10"/>
        <v>0</v>
      </c>
      <c r="O25" s="187">
        <f t="shared" si="11"/>
        <v>0</v>
      </c>
      <c r="P25" s="187">
        <f t="shared" si="12"/>
        <v>0</v>
      </c>
      <c r="Q25" s="187">
        <f t="shared" si="13"/>
        <v>0</v>
      </c>
      <c r="R25" s="187">
        <f t="shared" si="14"/>
        <v>0</v>
      </c>
      <c r="S25" s="188">
        <f t="shared" si="15"/>
        <v>0</v>
      </c>
      <c r="T25" s="210">
        <f t="shared" si="16"/>
        <v>0</v>
      </c>
      <c r="U25" s="211">
        <v>0</v>
      </c>
      <c r="V25" s="212">
        <v>0.16666666666666666</v>
      </c>
      <c r="W25" s="186">
        <v>1.0085287846481876</v>
      </c>
      <c r="X25" s="187">
        <v>1.3340425531914895</v>
      </c>
      <c r="Y25" s="189">
        <v>0.905376344086022</v>
      </c>
    </row>
    <row r="26" spans="1:25" ht="16.5" customHeight="1">
      <c r="A26" s="179" t="s">
        <v>3</v>
      </c>
      <c r="B26" s="180">
        <v>0</v>
      </c>
      <c r="C26" s="181">
        <v>0</v>
      </c>
      <c r="D26" s="181">
        <v>0</v>
      </c>
      <c r="E26" s="181">
        <v>1</v>
      </c>
      <c r="F26" s="181">
        <v>0</v>
      </c>
      <c r="G26" s="182">
        <v>0</v>
      </c>
      <c r="H26" s="180">
        <f t="shared" si="17"/>
        <v>1</v>
      </c>
      <c r="I26" s="181">
        <v>0</v>
      </c>
      <c r="J26" s="182">
        <v>1</v>
      </c>
      <c r="K26" s="183">
        <v>565</v>
      </c>
      <c r="L26" s="184">
        <v>669</v>
      </c>
      <c r="M26" s="185">
        <v>556</v>
      </c>
      <c r="N26" s="186">
        <f t="shared" si="10"/>
        <v>0</v>
      </c>
      <c r="O26" s="187">
        <f t="shared" si="11"/>
        <v>0</v>
      </c>
      <c r="P26" s="187">
        <f t="shared" si="12"/>
        <v>0</v>
      </c>
      <c r="Q26" s="187">
        <f t="shared" si="13"/>
        <v>1</v>
      </c>
      <c r="R26" s="187">
        <f t="shared" si="14"/>
        <v>0</v>
      </c>
      <c r="S26" s="188">
        <f t="shared" si="15"/>
        <v>0</v>
      </c>
      <c r="T26" s="210">
        <f t="shared" si="16"/>
        <v>0.16666666666666666</v>
      </c>
      <c r="U26" s="211">
        <v>0</v>
      </c>
      <c r="V26" s="212">
        <v>0.16666666666666666</v>
      </c>
      <c r="W26" s="186">
        <v>1.202127659574468</v>
      </c>
      <c r="X26" s="187">
        <v>1.4173728813559323</v>
      </c>
      <c r="Y26" s="189">
        <v>1.19057815845824</v>
      </c>
    </row>
    <row r="27" spans="1:25" ht="16.5" customHeight="1">
      <c r="A27" s="179" t="s">
        <v>4</v>
      </c>
      <c r="B27" s="180">
        <v>0</v>
      </c>
      <c r="C27" s="181">
        <v>0</v>
      </c>
      <c r="D27" s="181">
        <v>0</v>
      </c>
      <c r="E27" s="181">
        <v>0</v>
      </c>
      <c r="F27" s="181">
        <v>0</v>
      </c>
      <c r="G27" s="182">
        <v>0</v>
      </c>
      <c r="H27" s="180">
        <f t="shared" si="17"/>
        <v>0</v>
      </c>
      <c r="I27" s="181">
        <v>0</v>
      </c>
      <c r="J27" s="182">
        <v>1</v>
      </c>
      <c r="K27" s="183">
        <v>629</v>
      </c>
      <c r="L27" s="184">
        <v>621</v>
      </c>
      <c r="M27" s="185">
        <v>692</v>
      </c>
      <c r="N27" s="186">
        <f t="shared" si="10"/>
        <v>0</v>
      </c>
      <c r="O27" s="187">
        <f t="shared" si="11"/>
        <v>0</v>
      </c>
      <c r="P27" s="187">
        <f t="shared" si="12"/>
        <v>0</v>
      </c>
      <c r="Q27" s="187">
        <f t="shared" si="13"/>
        <v>0</v>
      </c>
      <c r="R27" s="187">
        <f t="shared" si="14"/>
        <v>0</v>
      </c>
      <c r="S27" s="188">
        <f t="shared" si="15"/>
        <v>0</v>
      </c>
      <c r="T27" s="210">
        <f t="shared" si="16"/>
        <v>0</v>
      </c>
      <c r="U27" s="211">
        <v>0</v>
      </c>
      <c r="V27" s="212">
        <v>0.16666666666666666</v>
      </c>
      <c r="W27" s="186">
        <v>1.3382978723404255</v>
      </c>
      <c r="X27" s="187">
        <v>1.3156779661016949</v>
      </c>
      <c r="Y27" s="189">
        <v>1.47863247863247</v>
      </c>
    </row>
    <row r="28" spans="1:25" ht="16.5" customHeight="1">
      <c r="A28" s="179" t="s">
        <v>5</v>
      </c>
      <c r="B28" s="190">
        <v>0</v>
      </c>
      <c r="C28" s="191">
        <v>0</v>
      </c>
      <c r="D28" s="191">
        <v>0</v>
      </c>
      <c r="E28" s="191">
        <v>0</v>
      </c>
      <c r="F28" s="191">
        <v>0</v>
      </c>
      <c r="G28" s="192">
        <v>0</v>
      </c>
      <c r="H28" s="190">
        <f t="shared" si="17"/>
        <v>0</v>
      </c>
      <c r="I28" s="191">
        <v>0</v>
      </c>
      <c r="J28" s="192">
        <v>2</v>
      </c>
      <c r="K28" s="190">
        <v>574</v>
      </c>
      <c r="L28" s="191">
        <v>626</v>
      </c>
      <c r="M28" s="193">
        <v>674</v>
      </c>
      <c r="N28" s="194">
        <f t="shared" si="10"/>
        <v>0</v>
      </c>
      <c r="O28" s="195">
        <f t="shared" si="11"/>
        <v>0</v>
      </c>
      <c r="P28" s="195">
        <f t="shared" si="12"/>
        <v>0</v>
      </c>
      <c r="Q28" s="195">
        <f t="shared" si="13"/>
        <v>0</v>
      </c>
      <c r="R28" s="195">
        <f t="shared" si="14"/>
        <v>0</v>
      </c>
      <c r="S28" s="196">
        <f t="shared" si="15"/>
        <v>0</v>
      </c>
      <c r="T28" s="213">
        <f t="shared" si="16"/>
        <v>0</v>
      </c>
      <c r="U28" s="214">
        <v>0</v>
      </c>
      <c r="V28" s="215">
        <v>0.3333333333333333</v>
      </c>
      <c r="W28" s="194">
        <v>1.221276595744681</v>
      </c>
      <c r="X28" s="195">
        <v>1.3347547974413647</v>
      </c>
      <c r="Y28" s="197">
        <v>1.44325481798715</v>
      </c>
    </row>
    <row r="29" spans="1:25" ht="16.5" customHeight="1">
      <c r="A29" s="179" t="s">
        <v>6</v>
      </c>
      <c r="B29" s="190">
        <v>0</v>
      </c>
      <c r="C29" s="191">
        <v>0</v>
      </c>
      <c r="D29" s="191">
        <v>0</v>
      </c>
      <c r="E29" s="191">
        <v>0</v>
      </c>
      <c r="F29" s="191">
        <v>0</v>
      </c>
      <c r="G29" s="192">
        <v>0</v>
      </c>
      <c r="H29" s="190">
        <f t="shared" si="17"/>
        <v>0</v>
      </c>
      <c r="I29" s="191">
        <v>1</v>
      </c>
      <c r="J29" s="192">
        <v>1</v>
      </c>
      <c r="K29" s="190">
        <v>437</v>
      </c>
      <c r="L29" s="191">
        <v>395</v>
      </c>
      <c r="M29" s="193">
        <v>450</v>
      </c>
      <c r="N29" s="194">
        <f t="shared" si="10"/>
        <v>0</v>
      </c>
      <c r="O29" s="195">
        <f t="shared" si="11"/>
        <v>0</v>
      </c>
      <c r="P29" s="195">
        <f t="shared" si="12"/>
        <v>0</v>
      </c>
      <c r="Q29" s="195">
        <f t="shared" si="13"/>
        <v>0</v>
      </c>
      <c r="R29" s="195">
        <f t="shared" si="14"/>
        <v>0</v>
      </c>
      <c r="S29" s="196">
        <f t="shared" si="15"/>
        <v>0</v>
      </c>
      <c r="T29" s="213">
        <f t="shared" si="16"/>
        <v>0</v>
      </c>
      <c r="U29" s="214">
        <v>0.16666666666666666</v>
      </c>
      <c r="V29" s="215">
        <v>0.16666666666666666</v>
      </c>
      <c r="W29" s="194">
        <v>0.9297872340425531</v>
      </c>
      <c r="X29" s="195">
        <v>0.8422174840085288</v>
      </c>
      <c r="Y29" s="197">
        <v>0.959488272921109</v>
      </c>
    </row>
    <row r="30" spans="1:25" ht="16.5" customHeight="1">
      <c r="A30" s="179" t="s">
        <v>7</v>
      </c>
      <c r="B30" s="190">
        <v>0</v>
      </c>
      <c r="C30" s="191">
        <v>0</v>
      </c>
      <c r="D30" s="191">
        <v>0</v>
      </c>
      <c r="E30" s="191">
        <v>1</v>
      </c>
      <c r="F30" s="191">
        <v>0</v>
      </c>
      <c r="G30" s="192">
        <v>0</v>
      </c>
      <c r="H30" s="190">
        <f t="shared" si="17"/>
        <v>1</v>
      </c>
      <c r="I30" s="191">
        <v>0</v>
      </c>
      <c r="J30" s="192">
        <v>1</v>
      </c>
      <c r="K30" s="190">
        <v>377</v>
      </c>
      <c r="L30" s="191">
        <v>339</v>
      </c>
      <c r="M30" s="193">
        <v>395</v>
      </c>
      <c r="N30" s="194">
        <f t="shared" si="10"/>
        <v>0</v>
      </c>
      <c r="O30" s="195">
        <f t="shared" si="11"/>
        <v>0</v>
      </c>
      <c r="P30" s="195">
        <f t="shared" si="12"/>
        <v>0</v>
      </c>
      <c r="Q30" s="195">
        <f t="shared" si="13"/>
        <v>1</v>
      </c>
      <c r="R30" s="195">
        <f t="shared" si="14"/>
        <v>0</v>
      </c>
      <c r="S30" s="196">
        <f t="shared" si="15"/>
        <v>0</v>
      </c>
      <c r="T30" s="213">
        <f t="shared" si="16"/>
        <v>0.16666666666666666</v>
      </c>
      <c r="U30" s="214">
        <v>0</v>
      </c>
      <c r="V30" s="215">
        <v>0.16666666666666666</v>
      </c>
      <c r="W30" s="194">
        <v>0.8021276595744681</v>
      </c>
      <c r="X30" s="195">
        <v>0.7212765957446808</v>
      </c>
      <c r="Y30" s="197">
        <v>0.83864118895966</v>
      </c>
    </row>
    <row r="31" spans="1:25" ht="16.5" customHeight="1">
      <c r="A31" s="179" t="s">
        <v>8</v>
      </c>
      <c r="B31" s="190">
        <v>0</v>
      </c>
      <c r="C31" s="191">
        <v>0</v>
      </c>
      <c r="D31" s="191">
        <v>0</v>
      </c>
      <c r="E31" s="191">
        <v>0</v>
      </c>
      <c r="F31" s="191">
        <v>0</v>
      </c>
      <c r="G31" s="192">
        <v>0</v>
      </c>
      <c r="H31" s="190">
        <f t="shared" si="17"/>
        <v>0</v>
      </c>
      <c r="I31" s="191">
        <v>0</v>
      </c>
      <c r="J31" s="192">
        <v>0</v>
      </c>
      <c r="K31" s="190">
        <v>286</v>
      </c>
      <c r="L31" s="191">
        <v>222</v>
      </c>
      <c r="M31" s="193">
        <v>382</v>
      </c>
      <c r="N31" s="194">
        <f t="shared" si="10"/>
        <v>0</v>
      </c>
      <c r="O31" s="195">
        <f t="shared" si="11"/>
        <v>0</v>
      </c>
      <c r="P31" s="195">
        <f t="shared" si="12"/>
        <v>0</v>
      </c>
      <c r="Q31" s="195">
        <f t="shared" si="13"/>
        <v>0</v>
      </c>
      <c r="R31" s="195">
        <f t="shared" si="14"/>
        <v>0</v>
      </c>
      <c r="S31" s="196">
        <f t="shared" si="15"/>
        <v>0</v>
      </c>
      <c r="T31" s="213">
        <f t="shared" si="16"/>
        <v>0</v>
      </c>
      <c r="U31" s="214">
        <v>0</v>
      </c>
      <c r="V31" s="215">
        <v>0</v>
      </c>
      <c r="W31" s="194">
        <v>0.6098081023454158</v>
      </c>
      <c r="X31" s="195">
        <v>0.4723404255319149</v>
      </c>
      <c r="Y31" s="197">
        <v>0.812765957446808</v>
      </c>
    </row>
    <row r="32" spans="1:25" ht="16.5" customHeight="1">
      <c r="A32" s="179" t="s">
        <v>9</v>
      </c>
      <c r="B32" s="190">
        <v>0</v>
      </c>
      <c r="C32" s="191">
        <v>0</v>
      </c>
      <c r="D32" s="191">
        <v>0</v>
      </c>
      <c r="E32" s="191">
        <v>1</v>
      </c>
      <c r="F32" s="191">
        <v>0</v>
      </c>
      <c r="G32" s="192">
        <v>0</v>
      </c>
      <c r="H32" s="190">
        <f t="shared" si="17"/>
        <v>1</v>
      </c>
      <c r="I32" s="191">
        <v>0</v>
      </c>
      <c r="J32" s="192">
        <v>0</v>
      </c>
      <c r="K32" s="190">
        <v>415</v>
      </c>
      <c r="L32" s="191">
        <v>480</v>
      </c>
      <c r="M32" s="193">
        <v>489</v>
      </c>
      <c r="N32" s="194">
        <f t="shared" si="10"/>
        <v>0</v>
      </c>
      <c r="O32" s="195">
        <f t="shared" si="11"/>
        <v>0</v>
      </c>
      <c r="P32" s="195">
        <f t="shared" si="12"/>
        <v>0</v>
      </c>
      <c r="Q32" s="195">
        <f t="shared" si="13"/>
        <v>1</v>
      </c>
      <c r="R32" s="195">
        <f t="shared" si="14"/>
        <v>0</v>
      </c>
      <c r="S32" s="196">
        <f t="shared" si="15"/>
        <v>0</v>
      </c>
      <c r="T32" s="213">
        <f t="shared" si="16"/>
        <v>0.16666666666666666</v>
      </c>
      <c r="U32" s="214">
        <v>0</v>
      </c>
      <c r="V32" s="215">
        <v>0</v>
      </c>
      <c r="W32" s="194">
        <v>0.8848614072494669</v>
      </c>
      <c r="X32" s="195">
        <v>1.0169491525423728</v>
      </c>
      <c r="Y32" s="197">
        <v>1.04042553191489</v>
      </c>
    </row>
    <row r="33" spans="1:25" ht="16.5" customHeight="1">
      <c r="A33" s="179" t="s">
        <v>10</v>
      </c>
      <c r="B33" s="190">
        <v>0</v>
      </c>
      <c r="C33" s="191">
        <v>0</v>
      </c>
      <c r="D33" s="191">
        <v>0</v>
      </c>
      <c r="E33" s="191">
        <v>1</v>
      </c>
      <c r="F33" s="191">
        <v>0</v>
      </c>
      <c r="G33" s="192">
        <v>0</v>
      </c>
      <c r="H33" s="190">
        <f t="shared" si="17"/>
        <v>1</v>
      </c>
      <c r="I33" s="191">
        <v>0</v>
      </c>
      <c r="J33" s="192">
        <v>3</v>
      </c>
      <c r="K33" s="190">
        <v>615</v>
      </c>
      <c r="L33" s="191">
        <v>683</v>
      </c>
      <c r="M33" s="193">
        <v>634</v>
      </c>
      <c r="N33" s="194">
        <f t="shared" si="10"/>
        <v>0</v>
      </c>
      <c r="O33" s="195">
        <f t="shared" si="11"/>
        <v>0</v>
      </c>
      <c r="P33" s="195">
        <f t="shared" si="12"/>
        <v>0</v>
      </c>
      <c r="Q33" s="195">
        <f t="shared" si="13"/>
        <v>1</v>
      </c>
      <c r="R33" s="195">
        <f t="shared" si="14"/>
        <v>0</v>
      </c>
      <c r="S33" s="196">
        <f t="shared" si="15"/>
        <v>0</v>
      </c>
      <c r="T33" s="213">
        <f t="shared" si="16"/>
        <v>0.16666666666666666</v>
      </c>
      <c r="U33" s="214">
        <v>0</v>
      </c>
      <c r="V33" s="215">
        <v>0.5</v>
      </c>
      <c r="W33" s="194">
        <v>1.3113006396588487</v>
      </c>
      <c r="X33" s="195">
        <v>1.4501061571125264</v>
      </c>
      <c r="Y33" s="197">
        <v>1.34893617021276</v>
      </c>
    </row>
    <row r="34" spans="1:25" ht="16.5" customHeight="1">
      <c r="A34" s="198" t="s">
        <v>11</v>
      </c>
      <c r="B34" s="199">
        <v>0</v>
      </c>
      <c r="C34" s="200">
        <v>0</v>
      </c>
      <c r="D34" s="200">
        <v>0</v>
      </c>
      <c r="E34" s="200">
        <v>1</v>
      </c>
      <c r="F34" s="200">
        <v>0</v>
      </c>
      <c r="G34" s="201">
        <v>0</v>
      </c>
      <c r="H34" s="199">
        <f t="shared" si="17"/>
        <v>1</v>
      </c>
      <c r="I34" s="200">
        <v>1</v>
      </c>
      <c r="J34" s="201">
        <v>1</v>
      </c>
      <c r="K34" s="199">
        <v>612</v>
      </c>
      <c r="L34" s="200">
        <v>808</v>
      </c>
      <c r="M34" s="202">
        <v>764</v>
      </c>
      <c r="N34" s="203">
        <f t="shared" si="10"/>
        <v>0</v>
      </c>
      <c r="O34" s="204">
        <f t="shared" si="11"/>
        <v>0</v>
      </c>
      <c r="P34" s="204">
        <f t="shared" si="12"/>
        <v>0</v>
      </c>
      <c r="Q34" s="204">
        <f t="shared" si="13"/>
        <v>1</v>
      </c>
      <c r="R34" s="204">
        <f t="shared" si="14"/>
        <v>0</v>
      </c>
      <c r="S34" s="205">
        <f t="shared" si="15"/>
        <v>0</v>
      </c>
      <c r="T34" s="216">
        <f t="shared" si="16"/>
        <v>0.16666666666666666</v>
      </c>
      <c r="U34" s="217">
        <v>0.16666666666666666</v>
      </c>
      <c r="V34" s="218">
        <v>0.16666666666666666</v>
      </c>
      <c r="W34" s="203">
        <v>1.304904051172708</v>
      </c>
      <c r="X34" s="204">
        <v>1.7154989384288748</v>
      </c>
      <c r="Y34" s="206">
        <v>1.63247863247863</v>
      </c>
    </row>
    <row r="35" spans="1:25" ht="21.75" customHeight="1">
      <c r="A35" s="163" t="s">
        <v>61</v>
      </c>
      <c r="B35" s="93">
        <f aca="true" t="shared" si="18" ref="B35:G35">SUM(B23:B34)</f>
        <v>0</v>
      </c>
      <c r="C35" s="94">
        <f t="shared" si="18"/>
        <v>0</v>
      </c>
      <c r="D35" s="94">
        <f t="shared" si="18"/>
        <v>1</v>
      </c>
      <c r="E35" s="94">
        <f t="shared" si="18"/>
        <v>7</v>
      </c>
      <c r="F35" s="94">
        <f t="shared" si="18"/>
        <v>0</v>
      </c>
      <c r="G35" s="95">
        <f t="shared" si="18"/>
        <v>0</v>
      </c>
      <c r="H35" s="93">
        <f>SUM(B35:G35)</f>
        <v>8</v>
      </c>
      <c r="I35" s="94">
        <v>7</v>
      </c>
      <c r="J35" s="95">
        <v>12</v>
      </c>
      <c r="K35" s="93">
        <f>SUM(K23:K34)</f>
        <v>6077</v>
      </c>
      <c r="L35" s="94">
        <v>6675</v>
      </c>
      <c r="M35" s="152">
        <v>6447</v>
      </c>
      <c r="N35" s="164">
        <f t="shared" si="10"/>
        <v>0</v>
      </c>
      <c r="O35" s="165">
        <f t="shared" si="11"/>
        <v>0</v>
      </c>
      <c r="P35" s="165">
        <f t="shared" si="12"/>
        <v>1</v>
      </c>
      <c r="Q35" s="165">
        <f t="shared" si="13"/>
        <v>7</v>
      </c>
      <c r="R35" s="165">
        <f t="shared" si="14"/>
        <v>0</v>
      </c>
      <c r="S35" s="166">
        <f t="shared" si="15"/>
        <v>0</v>
      </c>
      <c r="T35" s="102">
        <f t="shared" si="16"/>
        <v>1.3333333333333333</v>
      </c>
      <c r="U35" s="100">
        <v>1.1666666666666665</v>
      </c>
      <c r="V35" s="101">
        <v>2</v>
      </c>
      <c r="W35" s="102">
        <f>SUM(W23:W34)</f>
        <v>12.940679580819308</v>
      </c>
      <c r="X35" s="100">
        <v>14.203518972578566</v>
      </c>
      <c r="Y35" s="153">
        <v>13.775641025641</v>
      </c>
    </row>
    <row r="36" ht="36.75" customHeight="1"/>
    <row r="37" spans="1:25" ht="25.5" customHeight="1">
      <c r="A37" s="107" t="s">
        <v>94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60"/>
      <c r="B38" s="296" t="s">
        <v>56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7"/>
      <c r="N38" s="293" t="s">
        <v>86</v>
      </c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8"/>
    </row>
    <row r="39" spans="1:25" ht="16.5" customHeight="1">
      <c r="A39" s="161"/>
      <c r="B39" s="298" t="s">
        <v>106</v>
      </c>
      <c r="C39" s="299"/>
      <c r="D39" s="299"/>
      <c r="E39" s="299"/>
      <c r="F39" s="299"/>
      <c r="G39" s="327"/>
      <c r="H39" s="300" t="s">
        <v>53</v>
      </c>
      <c r="I39" s="301"/>
      <c r="J39" s="301"/>
      <c r="K39" s="304" t="s">
        <v>60</v>
      </c>
      <c r="L39" s="305"/>
      <c r="M39" s="306"/>
      <c r="N39" s="298" t="s">
        <v>106</v>
      </c>
      <c r="O39" s="299"/>
      <c r="P39" s="299"/>
      <c r="Q39" s="299"/>
      <c r="R39" s="299"/>
      <c r="S39" s="327"/>
      <c r="T39" s="302" t="s">
        <v>58</v>
      </c>
      <c r="U39" s="303"/>
      <c r="V39" s="303"/>
      <c r="W39" s="307" t="s">
        <v>59</v>
      </c>
      <c r="X39" s="308"/>
      <c r="Y39" s="309"/>
    </row>
    <row r="40" spans="1:25" ht="81.75" customHeight="1">
      <c r="A40" s="162" t="s">
        <v>54</v>
      </c>
      <c r="B40" s="125" t="s">
        <v>95</v>
      </c>
      <c r="C40" s="126" t="s">
        <v>101</v>
      </c>
      <c r="D40" s="126" t="s">
        <v>102</v>
      </c>
      <c r="E40" s="126" t="s">
        <v>103</v>
      </c>
      <c r="F40" s="126" t="s">
        <v>104</v>
      </c>
      <c r="G40" s="127" t="s">
        <v>105</v>
      </c>
      <c r="H40" s="113">
        <v>2005</v>
      </c>
      <c r="I40" s="114">
        <v>2004</v>
      </c>
      <c r="J40" s="115">
        <v>2003</v>
      </c>
      <c r="K40" s="113">
        <v>2005</v>
      </c>
      <c r="L40" s="114">
        <v>2004</v>
      </c>
      <c r="M40" s="128">
        <v>2003</v>
      </c>
      <c r="N40" s="125" t="s">
        <v>95</v>
      </c>
      <c r="O40" s="126" t="s">
        <v>101</v>
      </c>
      <c r="P40" s="126" t="s">
        <v>102</v>
      </c>
      <c r="Q40" s="126" t="s">
        <v>103</v>
      </c>
      <c r="R40" s="126" t="s">
        <v>104</v>
      </c>
      <c r="S40" s="127" t="s">
        <v>105</v>
      </c>
      <c r="T40" s="113">
        <v>2005</v>
      </c>
      <c r="U40" s="114">
        <v>2004</v>
      </c>
      <c r="V40" s="115">
        <v>2003</v>
      </c>
      <c r="W40" s="113">
        <v>2005</v>
      </c>
      <c r="X40" s="114">
        <v>2004</v>
      </c>
      <c r="Y40" s="129">
        <v>2003</v>
      </c>
    </row>
    <row r="41" spans="1:25" ht="16.5" customHeight="1">
      <c r="A41" s="168" t="s">
        <v>0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69">
        <f>SUM(B41:G41)</f>
        <v>0</v>
      </c>
      <c r="I41" s="170">
        <v>1</v>
      </c>
      <c r="J41" s="171">
        <v>3</v>
      </c>
      <c r="K41" s="172">
        <v>47</v>
      </c>
      <c r="L41" s="173">
        <v>64</v>
      </c>
      <c r="M41" s="174">
        <v>53</v>
      </c>
      <c r="N41" s="175">
        <f aca="true" t="shared" si="19" ref="N41:N53">B41/1</f>
        <v>0</v>
      </c>
      <c r="O41" s="176">
        <f aca="true" t="shared" si="20" ref="O41:O53">C41/1</f>
        <v>0</v>
      </c>
      <c r="P41" s="176">
        <f aca="true" t="shared" si="21" ref="P41:P53">D41/1</f>
        <v>0</v>
      </c>
      <c r="Q41" s="176">
        <f aca="true" t="shared" si="22" ref="Q41:Q53">E41/1</f>
        <v>0</v>
      </c>
      <c r="R41" s="176">
        <f aca="true" t="shared" si="23" ref="R41:R53">F41/1</f>
        <v>0</v>
      </c>
      <c r="S41" s="177">
        <f aca="true" t="shared" si="24" ref="S41:S53">G41/1</f>
        <v>0</v>
      </c>
      <c r="T41" s="207">
        <f aca="true" t="shared" si="25" ref="T41:T53">H41/6</f>
        <v>0</v>
      </c>
      <c r="U41" s="208">
        <v>0.16666666666666666</v>
      </c>
      <c r="V41" s="209">
        <v>0.5</v>
      </c>
      <c r="W41" s="175">
        <v>0.1</v>
      </c>
      <c r="X41" s="176">
        <v>0.13704496788008566</v>
      </c>
      <c r="Y41" s="178">
        <v>0.113733905579399</v>
      </c>
    </row>
    <row r="42" spans="1:25" ht="16.5" customHeight="1">
      <c r="A42" s="179" t="s">
        <v>1</v>
      </c>
      <c r="B42" s="180">
        <v>0</v>
      </c>
      <c r="C42" s="181">
        <v>0</v>
      </c>
      <c r="D42" s="181">
        <v>0</v>
      </c>
      <c r="E42" s="181">
        <v>0</v>
      </c>
      <c r="F42" s="181">
        <v>0</v>
      </c>
      <c r="G42" s="182">
        <v>0</v>
      </c>
      <c r="H42" s="180">
        <f aca="true" t="shared" si="26" ref="H42:H52">SUM(B42:G42)</f>
        <v>0</v>
      </c>
      <c r="I42" s="181">
        <v>0</v>
      </c>
      <c r="J42" s="182">
        <v>0</v>
      </c>
      <c r="K42" s="183">
        <v>38</v>
      </c>
      <c r="L42" s="184">
        <v>39</v>
      </c>
      <c r="M42" s="185">
        <v>40</v>
      </c>
      <c r="N42" s="186">
        <f t="shared" si="19"/>
        <v>0</v>
      </c>
      <c r="O42" s="187">
        <f t="shared" si="20"/>
        <v>0</v>
      </c>
      <c r="P42" s="187">
        <f t="shared" si="21"/>
        <v>0</v>
      </c>
      <c r="Q42" s="187">
        <f t="shared" si="22"/>
        <v>0</v>
      </c>
      <c r="R42" s="187">
        <f t="shared" si="23"/>
        <v>0</v>
      </c>
      <c r="S42" s="188">
        <f t="shared" si="24"/>
        <v>0</v>
      </c>
      <c r="T42" s="210">
        <f t="shared" si="25"/>
        <v>0</v>
      </c>
      <c r="U42" s="211">
        <v>0</v>
      </c>
      <c r="V42" s="212">
        <v>0</v>
      </c>
      <c r="W42" s="186">
        <v>0.08085106382978724</v>
      </c>
      <c r="X42" s="187">
        <v>0.08369098712446352</v>
      </c>
      <c r="Y42" s="189">
        <v>0.0860215053763441</v>
      </c>
    </row>
    <row r="43" spans="1:25" ht="16.5" customHeight="1">
      <c r="A43" s="179" t="s">
        <v>2</v>
      </c>
      <c r="B43" s="180">
        <v>0</v>
      </c>
      <c r="C43" s="181">
        <v>0</v>
      </c>
      <c r="D43" s="181">
        <v>0</v>
      </c>
      <c r="E43" s="181">
        <v>0</v>
      </c>
      <c r="F43" s="181">
        <v>0</v>
      </c>
      <c r="G43" s="182">
        <v>0</v>
      </c>
      <c r="H43" s="180">
        <f t="shared" si="26"/>
        <v>0</v>
      </c>
      <c r="I43" s="181">
        <v>0</v>
      </c>
      <c r="J43" s="182">
        <v>2</v>
      </c>
      <c r="K43" s="183">
        <v>52</v>
      </c>
      <c r="L43" s="184">
        <v>47</v>
      </c>
      <c r="M43" s="185">
        <v>54</v>
      </c>
      <c r="N43" s="186">
        <f t="shared" si="19"/>
        <v>0</v>
      </c>
      <c r="O43" s="187">
        <f t="shared" si="20"/>
        <v>0</v>
      </c>
      <c r="P43" s="187">
        <f t="shared" si="21"/>
        <v>0</v>
      </c>
      <c r="Q43" s="187">
        <f t="shared" si="22"/>
        <v>0</v>
      </c>
      <c r="R43" s="187">
        <f t="shared" si="23"/>
        <v>0</v>
      </c>
      <c r="S43" s="188">
        <f t="shared" si="24"/>
        <v>0</v>
      </c>
      <c r="T43" s="210">
        <f t="shared" si="25"/>
        <v>0</v>
      </c>
      <c r="U43" s="211">
        <v>0</v>
      </c>
      <c r="V43" s="212">
        <v>0.3333333333333333</v>
      </c>
      <c r="W43" s="186">
        <v>0.11087420042643924</v>
      </c>
      <c r="X43" s="187">
        <v>0.1</v>
      </c>
      <c r="Y43" s="189">
        <v>0.116129032258065</v>
      </c>
    </row>
    <row r="44" spans="1:25" ht="16.5" customHeight="1">
      <c r="A44" s="179" t="s">
        <v>3</v>
      </c>
      <c r="B44" s="180">
        <v>0</v>
      </c>
      <c r="C44" s="181">
        <v>0</v>
      </c>
      <c r="D44" s="181">
        <v>0</v>
      </c>
      <c r="E44" s="181">
        <v>0</v>
      </c>
      <c r="F44" s="181">
        <v>0</v>
      </c>
      <c r="G44" s="182">
        <v>0</v>
      </c>
      <c r="H44" s="180">
        <f t="shared" si="26"/>
        <v>0</v>
      </c>
      <c r="I44" s="181">
        <v>0</v>
      </c>
      <c r="J44" s="182">
        <v>0</v>
      </c>
      <c r="K44" s="183">
        <v>44</v>
      </c>
      <c r="L44" s="184">
        <v>59</v>
      </c>
      <c r="M44" s="185">
        <v>53</v>
      </c>
      <c r="N44" s="186">
        <f t="shared" si="19"/>
        <v>0</v>
      </c>
      <c r="O44" s="187">
        <f t="shared" si="20"/>
        <v>0</v>
      </c>
      <c r="P44" s="187">
        <f t="shared" si="21"/>
        <v>0</v>
      </c>
      <c r="Q44" s="187">
        <f t="shared" si="22"/>
        <v>0</v>
      </c>
      <c r="R44" s="187">
        <f t="shared" si="23"/>
        <v>0</v>
      </c>
      <c r="S44" s="188">
        <f t="shared" si="24"/>
        <v>0</v>
      </c>
      <c r="T44" s="210">
        <f t="shared" si="25"/>
        <v>0</v>
      </c>
      <c r="U44" s="211">
        <v>0</v>
      </c>
      <c r="V44" s="212">
        <v>0</v>
      </c>
      <c r="W44" s="186">
        <v>0.09361702127659574</v>
      </c>
      <c r="X44" s="187">
        <v>0.125</v>
      </c>
      <c r="Y44" s="189">
        <v>0.113490364025696</v>
      </c>
    </row>
    <row r="45" spans="1:25" ht="16.5" customHeight="1">
      <c r="A45" s="179" t="s">
        <v>4</v>
      </c>
      <c r="B45" s="180">
        <v>0</v>
      </c>
      <c r="C45" s="181">
        <v>0</v>
      </c>
      <c r="D45" s="181">
        <v>0</v>
      </c>
      <c r="E45" s="181">
        <v>0</v>
      </c>
      <c r="F45" s="181">
        <v>0</v>
      </c>
      <c r="G45" s="182">
        <v>0</v>
      </c>
      <c r="H45" s="180">
        <f t="shared" si="26"/>
        <v>0</v>
      </c>
      <c r="I45" s="181">
        <v>0</v>
      </c>
      <c r="J45" s="182">
        <v>0</v>
      </c>
      <c r="K45" s="183">
        <v>38</v>
      </c>
      <c r="L45" s="184">
        <v>41</v>
      </c>
      <c r="M45" s="185">
        <v>73</v>
      </c>
      <c r="N45" s="186">
        <f t="shared" si="19"/>
        <v>0</v>
      </c>
      <c r="O45" s="187">
        <f t="shared" si="20"/>
        <v>0</v>
      </c>
      <c r="P45" s="187">
        <f t="shared" si="21"/>
        <v>0</v>
      </c>
      <c r="Q45" s="187">
        <f t="shared" si="22"/>
        <v>0</v>
      </c>
      <c r="R45" s="187">
        <f t="shared" si="23"/>
        <v>0</v>
      </c>
      <c r="S45" s="188">
        <f t="shared" si="24"/>
        <v>0</v>
      </c>
      <c r="T45" s="210">
        <f t="shared" si="25"/>
        <v>0</v>
      </c>
      <c r="U45" s="211">
        <v>0</v>
      </c>
      <c r="V45" s="212">
        <v>0</v>
      </c>
      <c r="W45" s="186">
        <v>0.08085106382978724</v>
      </c>
      <c r="X45" s="187">
        <v>0.08686440677966102</v>
      </c>
      <c r="Y45" s="189">
        <v>0.155982905982906</v>
      </c>
    </row>
    <row r="46" spans="1:25" ht="16.5" customHeight="1">
      <c r="A46" s="179" t="s">
        <v>5</v>
      </c>
      <c r="B46" s="190">
        <v>0</v>
      </c>
      <c r="C46" s="191">
        <v>0</v>
      </c>
      <c r="D46" s="191">
        <v>0</v>
      </c>
      <c r="E46" s="191">
        <v>0</v>
      </c>
      <c r="F46" s="191">
        <v>0</v>
      </c>
      <c r="G46" s="192">
        <v>0</v>
      </c>
      <c r="H46" s="190">
        <f t="shared" si="26"/>
        <v>0</v>
      </c>
      <c r="I46" s="191">
        <v>0</v>
      </c>
      <c r="J46" s="192">
        <v>1</v>
      </c>
      <c r="K46" s="190">
        <v>49</v>
      </c>
      <c r="L46" s="191">
        <v>56</v>
      </c>
      <c r="M46" s="193">
        <v>58</v>
      </c>
      <c r="N46" s="194">
        <f t="shared" si="19"/>
        <v>0</v>
      </c>
      <c r="O46" s="195">
        <f t="shared" si="20"/>
        <v>0</v>
      </c>
      <c r="P46" s="195">
        <f t="shared" si="21"/>
        <v>0</v>
      </c>
      <c r="Q46" s="195">
        <f t="shared" si="22"/>
        <v>0</v>
      </c>
      <c r="R46" s="195">
        <f t="shared" si="23"/>
        <v>0</v>
      </c>
      <c r="S46" s="196">
        <f t="shared" si="24"/>
        <v>0</v>
      </c>
      <c r="T46" s="213">
        <f t="shared" si="25"/>
        <v>0</v>
      </c>
      <c r="U46" s="214">
        <v>0</v>
      </c>
      <c r="V46" s="215">
        <v>0.16666666666666666</v>
      </c>
      <c r="W46" s="194">
        <v>0.10425531914893617</v>
      </c>
      <c r="X46" s="195">
        <v>0.11940298507462686</v>
      </c>
      <c r="Y46" s="197">
        <v>0.124197002141328</v>
      </c>
    </row>
    <row r="47" spans="1:25" ht="16.5" customHeight="1">
      <c r="A47" s="179" t="s">
        <v>6</v>
      </c>
      <c r="B47" s="190">
        <v>0</v>
      </c>
      <c r="C47" s="191">
        <v>0</v>
      </c>
      <c r="D47" s="191">
        <v>0</v>
      </c>
      <c r="E47" s="191">
        <v>0</v>
      </c>
      <c r="F47" s="191">
        <v>0</v>
      </c>
      <c r="G47" s="192">
        <v>0</v>
      </c>
      <c r="H47" s="190">
        <f t="shared" si="26"/>
        <v>0</v>
      </c>
      <c r="I47" s="191">
        <v>0</v>
      </c>
      <c r="J47" s="192">
        <v>4</v>
      </c>
      <c r="K47" s="190">
        <v>71</v>
      </c>
      <c r="L47" s="191">
        <v>65</v>
      </c>
      <c r="M47" s="193">
        <v>74</v>
      </c>
      <c r="N47" s="194">
        <f t="shared" si="19"/>
        <v>0</v>
      </c>
      <c r="O47" s="195">
        <f t="shared" si="20"/>
        <v>0</v>
      </c>
      <c r="P47" s="195">
        <f t="shared" si="21"/>
        <v>0</v>
      </c>
      <c r="Q47" s="195">
        <f t="shared" si="22"/>
        <v>0</v>
      </c>
      <c r="R47" s="195">
        <f t="shared" si="23"/>
        <v>0</v>
      </c>
      <c r="S47" s="196">
        <f t="shared" si="24"/>
        <v>0</v>
      </c>
      <c r="T47" s="213">
        <f t="shared" si="25"/>
        <v>0</v>
      </c>
      <c r="U47" s="214">
        <v>0</v>
      </c>
      <c r="V47" s="215">
        <v>0.6666666666666666</v>
      </c>
      <c r="W47" s="194">
        <v>0.15106382978723404</v>
      </c>
      <c r="X47" s="195">
        <v>0.13859275053304904</v>
      </c>
      <c r="Y47" s="197">
        <v>0.157782515991471</v>
      </c>
    </row>
    <row r="48" spans="1:25" ht="16.5" customHeight="1">
      <c r="A48" s="179" t="s">
        <v>7</v>
      </c>
      <c r="B48" s="190">
        <v>0</v>
      </c>
      <c r="C48" s="191">
        <v>0</v>
      </c>
      <c r="D48" s="191">
        <v>0</v>
      </c>
      <c r="E48" s="191">
        <v>0</v>
      </c>
      <c r="F48" s="191">
        <v>0</v>
      </c>
      <c r="G48" s="192">
        <v>0</v>
      </c>
      <c r="H48" s="190">
        <f t="shared" si="26"/>
        <v>0</v>
      </c>
      <c r="I48" s="191">
        <v>0</v>
      </c>
      <c r="J48" s="192">
        <v>4</v>
      </c>
      <c r="K48" s="190">
        <v>85</v>
      </c>
      <c r="L48" s="191">
        <v>80</v>
      </c>
      <c r="M48" s="193">
        <v>79</v>
      </c>
      <c r="N48" s="194">
        <f t="shared" si="19"/>
        <v>0</v>
      </c>
      <c r="O48" s="195">
        <f t="shared" si="20"/>
        <v>0</v>
      </c>
      <c r="P48" s="195">
        <f t="shared" si="21"/>
        <v>0</v>
      </c>
      <c r="Q48" s="195">
        <f t="shared" si="22"/>
        <v>0</v>
      </c>
      <c r="R48" s="195">
        <f t="shared" si="23"/>
        <v>0</v>
      </c>
      <c r="S48" s="196">
        <f t="shared" si="24"/>
        <v>0</v>
      </c>
      <c r="T48" s="213">
        <f t="shared" si="25"/>
        <v>0</v>
      </c>
      <c r="U48" s="214">
        <v>0</v>
      </c>
      <c r="V48" s="215">
        <v>0.6666666666666666</v>
      </c>
      <c r="W48" s="194">
        <v>0.18085106382978725</v>
      </c>
      <c r="X48" s="195">
        <v>0.1702127659574468</v>
      </c>
      <c r="Y48" s="197">
        <v>0.167728237791932</v>
      </c>
    </row>
    <row r="49" spans="1:25" ht="16.5" customHeight="1">
      <c r="A49" s="179" t="s">
        <v>8</v>
      </c>
      <c r="B49" s="190">
        <v>0</v>
      </c>
      <c r="C49" s="191">
        <v>0</v>
      </c>
      <c r="D49" s="191">
        <v>1</v>
      </c>
      <c r="E49" s="191">
        <v>0</v>
      </c>
      <c r="F49" s="191">
        <v>0</v>
      </c>
      <c r="G49" s="192">
        <v>0</v>
      </c>
      <c r="H49" s="190">
        <f t="shared" si="26"/>
        <v>1</v>
      </c>
      <c r="I49" s="191">
        <v>1</v>
      </c>
      <c r="J49" s="192">
        <v>1</v>
      </c>
      <c r="K49" s="190">
        <v>75</v>
      </c>
      <c r="L49" s="191">
        <v>56</v>
      </c>
      <c r="M49" s="193">
        <v>60</v>
      </c>
      <c r="N49" s="194">
        <f t="shared" si="19"/>
        <v>0</v>
      </c>
      <c r="O49" s="195">
        <f t="shared" si="20"/>
        <v>0</v>
      </c>
      <c r="P49" s="195">
        <f t="shared" si="21"/>
        <v>1</v>
      </c>
      <c r="Q49" s="195">
        <f t="shared" si="22"/>
        <v>0</v>
      </c>
      <c r="R49" s="195">
        <f t="shared" si="23"/>
        <v>0</v>
      </c>
      <c r="S49" s="196">
        <f t="shared" si="24"/>
        <v>0</v>
      </c>
      <c r="T49" s="213">
        <f t="shared" si="25"/>
        <v>0.16666666666666666</v>
      </c>
      <c r="U49" s="214">
        <v>0.16666666666666666</v>
      </c>
      <c r="V49" s="215">
        <v>0.16666666666666666</v>
      </c>
      <c r="W49" s="194">
        <v>0.15991471215351813</v>
      </c>
      <c r="X49" s="195">
        <v>0.11914893617021277</v>
      </c>
      <c r="Y49" s="197">
        <v>0.127659574468085</v>
      </c>
    </row>
    <row r="50" spans="1:25" ht="16.5" customHeight="1">
      <c r="A50" s="179" t="s">
        <v>9</v>
      </c>
      <c r="B50" s="190">
        <v>0</v>
      </c>
      <c r="C50" s="191">
        <v>0</v>
      </c>
      <c r="D50" s="191">
        <v>2</v>
      </c>
      <c r="E50" s="191">
        <v>0</v>
      </c>
      <c r="F50" s="191">
        <v>0</v>
      </c>
      <c r="G50" s="192">
        <v>0</v>
      </c>
      <c r="H50" s="190">
        <f t="shared" si="26"/>
        <v>2</v>
      </c>
      <c r="I50" s="191">
        <v>0</v>
      </c>
      <c r="J50" s="192">
        <v>0</v>
      </c>
      <c r="K50" s="190">
        <v>68</v>
      </c>
      <c r="L50" s="191">
        <v>62</v>
      </c>
      <c r="M50" s="193">
        <v>82</v>
      </c>
      <c r="N50" s="194">
        <f t="shared" si="19"/>
        <v>0</v>
      </c>
      <c r="O50" s="195">
        <f t="shared" si="20"/>
        <v>0</v>
      </c>
      <c r="P50" s="195">
        <f t="shared" si="21"/>
        <v>2</v>
      </c>
      <c r="Q50" s="195">
        <f t="shared" si="22"/>
        <v>0</v>
      </c>
      <c r="R50" s="195">
        <f t="shared" si="23"/>
        <v>0</v>
      </c>
      <c r="S50" s="196">
        <f t="shared" si="24"/>
        <v>0</v>
      </c>
      <c r="T50" s="213">
        <f t="shared" si="25"/>
        <v>0.3333333333333333</v>
      </c>
      <c r="U50" s="214">
        <v>0</v>
      </c>
      <c r="V50" s="215">
        <v>0</v>
      </c>
      <c r="W50" s="194">
        <v>0.14498933901918976</v>
      </c>
      <c r="X50" s="195">
        <v>0.13135593220338984</v>
      </c>
      <c r="Y50" s="197">
        <v>0.174468085106383</v>
      </c>
    </row>
    <row r="51" spans="1:25" ht="16.5" customHeight="1">
      <c r="A51" s="179" t="s">
        <v>10</v>
      </c>
      <c r="B51" s="190">
        <v>0</v>
      </c>
      <c r="C51" s="191">
        <v>0</v>
      </c>
      <c r="D51" s="191">
        <v>0</v>
      </c>
      <c r="E51" s="191">
        <v>0</v>
      </c>
      <c r="F51" s="191">
        <v>0</v>
      </c>
      <c r="G51" s="192">
        <v>0</v>
      </c>
      <c r="H51" s="190">
        <f t="shared" si="26"/>
        <v>0</v>
      </c>
      <c r="I51" s="191">
        <v>1</v>
      </c>
      <c r="J51" s="192">
        <v>1</v>
      </c>
      <c r="K51" s="190">
        <v>81</v>
      </c>
      <c r="L51" s="191">
        <v>53</v>
      </c>
      <c r="M51" s="193">
        <v>58</v>
      </c>
      <c r="N51" s="194">
        <f t="shared" si="19"/>
        <v>0</v>
      </c>
      <c r="O51" s="195">
        <f t="shared" si="20"/>
        <v>0</v>
      </c>
      <c r="P51" s="195">
        <f t="shared" si="21"/>
        <v>0</v>
      </c>
      <c r="Q51" s="195">
        <f t="shared" si="22"/>
        <v>0</v>
      </c>
      <c r="R51" s="195">
        <f t="shared" si="23"/>
        <v>0</v>
      </c>
      <c r="S51" s="196">
        <f t="shared" si="24"/>
        <v>0</v>
      </c>
      <c r="T51" s="213">
        <f t="shared" si="25"/>
        <v>0</v>
      </c>
      <c r="U51" s="214">
        <v>0.16666666666666666</v>
      </c>
      <c r="V51" s="215">
        <v>0.16666666666666666</v>
      </c>
      <c r="W51" s="194">
        <v>0.17270788912579957</v>
      </c>
      <c r="X51" s="195">
        <v>0.11252653927813164</v>
      </c>
      <c r="Y51" s="197">
        <v>0.123404255319149</v>
      </c>
    </row>
    <row r="52" spans="1:25" ht="16.5" customHeight="1">
      <c r="A52" s="198" t="s">
        <v>11</v>
      </c>
      <c r="B52" s="199">
        <v>0</v>
      </c>
      <c r="C52" s="200">
        <v>0</v>
      </c>
      <c r="D52" s="200">
        <v>0</v>
      </c>
      <c r="E52" s="200">
        <v>0</v>
      </c>
      <c r="F52" s="200">
        <v>0</v>
      </c>
      <c r="G52" s="201">
        <v>0</v>
      </c>
      <c r="H52" s="199">
        <f t="shared" si="26"/>
        <v>0</v>
      </c>
      <c r="I52" s="200">
        <v>0</v>
      </c>
      <c r="J52" s="201">
        <v>0</v>
      </c>
      <c r="K52" s="199">
        <v>49</v>
      </c>
      <c r="L52" s="200">
        <v>43</v>
      </c>
      <c r="M52" s="202">
        <v>75</v>
      </c>
      <c r="N52" s="203">
        <f t="shared" si="19"/>
        <v>0</v>
      </c>
      <c r="O52" s="204">
        <f t="shared" si="20"/>
        <v>0</v>
      </c>
      <c r="P52" s="204">
        <f t="shared" si="21"/>
        <v>0</v>
      </c>
      <c r="Q52" s="204">
        <f t="shared" si="22"/>
        <v>0</v>
      </c>
      <c r="R52" s="204">
        <f t="shared" si="23"/>
        <v>0</v>
      </c>
      <c r="S52" s="205">
        <f t="shared" si="24"/>
        <v>0</v>
      </c>
      <c r="T52" s="216">
        <f t="shared" si="25"/>
        <v>0</v>
      </c>
      <c r="U52" s="217">
        <v>0</v>
      </c>
      <c r="V52" s="218">
        <v>0</v>
      </c>
      <c r="W52" s="203">
        <v>0.1044776119402985</v>
      </c>
      <c r="X52" s="204">
        <v>0.09129511677282377</v>
      </c>
      <c r="Y52" s="206">
        <v>0.16025641025641</v>
      </c>
    </row>
    <row r="53" spans="1:25" ht="21.75" customHeight="1">
      <c r="A53" s="163" t="s">
        <v>61</v>
      </c>
      <c r="B53" s="93">
        <f aca="true" t="shared" si="27" ref="B53:G53">SUM(B41:B52)</f>
        <v>0</v>
      </c>
      <c r="C53" s="94">
        <f t="shared" si="27"/>
        <v>0</v>
      </c>
      <c r="D53" s="94">
        <f t="shared" si="27"/>
        <v>3</v>
      </c>
      <c r="E53" s="94">
        <f t="shared" si="27"/>
        <v>0</v>
      </c>
      <c r="F53" s="94">
        <f t="shared" si="27"/>
        <v>0</v>
      </c>
      <c r="G53" s="95">
        <f t="shared" si="27"/>
        <v>0</v>
      </c>
      <c r="H53" s="93">
        <f>SUM(B53:G53)</f>
        <v>3</v>
      </c>
      <c r="I53" s="94">
        <v>3</v>
      </c>
      <c r="J53" s="95">
        <v>16</v>
      </c>
      <c r="K53" s="93">
        <f>SUM(K41:K52)</f>
        <v>697</v>
      </c>
      <c r="L53" s="94">
        <v>665</v>
      </c>
      <c r="M53" s="152">
        <v>759</v>
      </c>
      <c r="N53" s="164">
        <f t="shared" si="19"/>
        <v>0</v>
      </c>
      <c r="O53" s="165">
        <f t="shared" si="20"/>
        <v>0</v>
      </c>
      <c r="P53" s="165">
        <f t="shared" si="21"/>
        <v>3</v>
      </c>
      <c r="Q53" s="165">
        <f t="shared" si="22"/>
        <v>0</v>
      </c>
      <c r="R53" s="165">
        <f t="shared" si="23"/>
        <v>0</v>
      </c>
      <c r="S53" s="166">
        <f t="shared" si="24"/>
        <v>0</v>
      </c>
      <c r="T53" s="102">
        <f t="shared" si="25"/>
        <v>0.5</v>
      </c>
      <c r="U53" s="100">
        <v>0.5</v>
      </c>
      <c r="V53" s="101">
        <v>2.666666666666666</v>
      </c>
      <c r="W53" s="102">
        <f>SUM(W41:W52)</f>
        <v>1.4844531143673731</v>
      </c>
      <c r="X53" s="100">
        <v>1.415135387773891</v>
      </c>
      <c r="Y53" s="153">
        <v>1.62179487179487</v>
      </c>
    </row>
    <row r="54" spans="1:25" ht="15" customHeight="1">
      <c r="A54" s="1"/>
      <c r="B54" s="1"/>
      <c r="C54" s="1"/>
      <c r="D54" s="1"/>
      <c r="E54" s="1"/>
      <c r="F54" s="1"/>
      <c r="G54" s="1"/>
      <c r="H54" s="1"/>
      <c r="I54" s="284" t="s">
        <v>118</v>
      </c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6"/>
    </row>
    <row r="55" ht="15" customHeight="1">
      <c r="I55" s="284" t="s">
        <v>117</v>
      </c>
    </row>
  </sheetData>
  <mergeCells count="24">
    <mergeCell ref="B38:M38"/>
    <mergeCell ref="B39:G39"/>
    <mergeCell ref="H39:J39"/>
    <mergeCell ref="K39:M39"/>
    <mergeCell ref="N39:S39"/>
    <mergeCell ref="T39:V39"/>
    <mergeCell ref="W39:Y39"/>
    <mergeCell ref="N38:Y38"/>
    <mergeCell ref="B2:M2"/>
    <mergeCell ref="B3:G3"/>
    <mergeCell ref="H3:J3"/>
    <mergeCell ref="T3:V3"/>
    <mergeCell ref="K3:M3"/>
    <mergeCell ref="W3:Y3"/>
    <mergeCell ref="N3:S3"/>
    <mergeCell ref="N2:Y2"/>
    <mergeCell ref="N21:S21"/>
    <mergeCell ref="T21:V21"/>
    <mergeCell ref="W21:Y21"/>
    <mergeCell ref="N20:Y20"/>
    <mergeCell ref="B20:M20"/>
    <mergeCell ref="B21:G21"/>
    <mergeCell ref="H21:J21"/>
    <mergeCell ref="K21:M21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67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3</v>
      </c>
      <c r="F5" s="13">
        <v>1</v>
      </c>
      <c r="G5" s="13">
        <v>0</v>
      </c>
      <c r="H5" s="13">
        <v>0</v>
      </c>
      <c r="I5" s="14">
        <v>0</v>
      </c>
      <c r="J5" s="12">
        <f aca="true" t="shared" si="0" ref="J5:J36">SUM(C5:I5)</f>
        <v>4</v>
      </c>
      <c r="K5" s="13">
        <v>25</v>
      </c>
      <c r="L5" s="14">
        <v>2</v>
      </c>
      <c r="M5" s="75">
        <v>721</v>
      </c>
      <c r="N5" s="76">
        <v>455</v>
      </c>
      <c r="O5" s="131">
        <v>151</v>
      </c>
      <c r="P5" s="18">
        <f>C5/3</f>
        <v>0</v>
      </c>
      <c r="Q5" s="19">
        <f>D5/7</f>
        <v>0</v>
      </c>
      <c r="R5" s="19">
        <f>E5/5</f>
        <v>0.6</v>
      </c>
      <c r="S5" s="19">
        <f>F5/11</f>
        <v>0.09090909090909091</v>
      </c>
      <c r="T5" s="19">
        <f>G5/4</f>
        <v>0</v>
      </c>
      <c r="U5" s="19">
        <f>H5/5</f>
        <v>0</v>
      </c>
      <c r="V5" s="20">
        <f>I5/4</f>
        <v>0</v>
      </c>
      <c r="W5" s="21">
        <f aca="true" t="shared" si="1" ref="W5:W17">J5/39</f>
        <v>0.10256410256410256</v>
      </c>
      <c r="X5" s="19">
        <v>0.6410256410256411</v>
      </c>
      <c r="Y5" s="20">
        <v>0.05128205128205128</v>
      </c>
      <c r="Z5" s="132">
        <v>0.23701512163050625</v>
      </c>
      <c r="AA5" s="133">
        <v>0.1537681649205813</v>
      </c>
      <c r="AB5" s="134">
        <v>0.0512385476756023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2</v>
      </c>
      <c r="F6" s="27">
        <v>1</v>
      </c>
      <c r="G6" s="27">
        <v>0</v>
      </c>
      <c r="H6" s="27">
        <v>0</v>
      </c>
      <c r="I6" s="28">
        <v>0</v>
      </c>
      <c r="J6" s="26">
        <f t="shared" si="0"/>
        <v>3</v>
      </c>
      <c r="K6" s="27">
        <v>34</v>
      </c>
      <c r="L6" s="28">
        <v>6</v>
      </c>
      <c r="M6" s="79">
        <v>656</v>
      </c>
      <c r="N6" s="80">
        <v>894</v>
      </c>
      <c r="O6" s="136">
        <v>259</v>
      </c>
      <c r="P6" s="32">
        <f aca="true" t="shared" si="2" ref="P6:P58">C6/3</f>
        <v>0</v>
      </c>
      <c r="Q6" s="33">
        <f aca="true" t="shared" si="3" ref="Q6:Q17">D6/7</f>
        <v>0</v>
      </c>
      <c r="R6" s="33">
        <f aca="true" t="shared" si="4" ref="R6:R58">E6/5</f>
        <v>0.4</v>
      </c>
      <c r="S6" s="33">
        <f aca="true" t="shared" si="5" ref="S6:S56">F6/11</f>
        <v>0.09090909090909091</v>
      </c>
      <c r="T6" s="33">
        <f aca="true" t="shared" si="6" ref="T6:T56">G6/4</f>
        <v>0</v>
      </c>
      <c r="U6" s="33">
        <f aca="true" t="shared" si="7" ref="U6:U17">H6/5</f>
        <v>0</v>
      </c>
      <c r="V6" s="34">
        <f aca="true" t="shared" si="8" ref="V6:V58">I6/4</f>
        <v>0</v>
      </c>
      <c r="W6" s="35">
        <f t="shared" si="1"/>
        <v>0.07692307692307693</v>
      </c>
      <c r="X6" s="33">
        <v>0.8717948717948718</v>
      </c>
      <c r="Y6" s="34">
        <v>0.15384615384615385</v>
      </c>
      <c r="Z6" s="137">
        <v>0.2152230971128609</v>
      </c>
      <c r="AA6" s="138">
        <v>0.2963208485250249</v>
      </c>
      <c r="AB6" s="139">
        <v>0.0852254030931227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2</v>
      </c>
      <c r="F7" s="27">
        <v>2</v>
      </c>
      <c r="G7" s="27">
        <v>0</v>
      </c>
      <c r="H7" s="27">
        <v>0</v>
      </c>
      <c r="I7" s="28">
        <v>0</v>
      </c>
      <c r="J7" s="26">
        <f t="shared" si="0"/>
        <v>4</v>
      </c>
      <c r="K7" s="27">
        <v>18</v>
      </c>
      <c r="L7" s="28">
        <v>3</v>
      </c>
      <c r="M7" s="79">
        <v>621</v>
      </c>
      <c r="N7" s="80">
        <v>583</v>
      </c>
      <c r="O7" s="136">
        <v>187</v>
      </c>
      <c r="P7" s="32">
        <f t="shared" si="2"/>
        <v>0</v>
      </c>
      <c r="Q7" s="33">
        <f t="shared" si="3"/>
        <v>0</v>
      </c>
      <c r="R7" s="33">
        <f t="shared" si="4"/>
        <v>0.4</v>
      </c>
      <c r="S7" s="33">
        <f t="shared" si="5"/>
        <v>0.18181818181818182</v>
      </c>
      <c r="T7" s="33">
        <f t="shared" si="6"/>
        <v>0</v>
      </c>
      <c r="U7" s="33">
        <f t="shared" si="7"/>
        <v>0</v>
      </c>
      <c r="V7" s="34">
        <f t="shared" si="8"/>
        <v>0</v>
      </c>
      <c r="W7" s="35">
        <f t="shared" si="1"/>
        <v>0.10256410256410256</v>
      </c>
      <c r="X7" s="33">
        <v>0.46153846153846156</v>
      </c>
      <c r="Y7" s="34">
        <v>0.07692307692307693</v>
      </c>
      <c r="Z7" s="137">
        <v>0.2036065573770492</v>
      </c>
      <c r="AA7" s="138">
        <v>0.19209225700164745</v>
      </c>
      <c r="AB7" s="139">
        <v>0.0615942028985507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0</v>
      </c>
      <c r="E8" s="27">
        <v>0</v>
      </c>
      <c r="F8" s="27">
        <v>3</v>
      </c>
      <c r="G8" s="27">
        <v>0</v>
      </c>
      <c r="H8" s="27">
        <v>0</v>
      </c>
      <c r="I8" s="28">
        <v>0</v>
      </c>
      <c r="J8" s="26">
        <f t="shared" si="0"/>
        <v>3</v>
      </c>
      <c r="K8" s="27">
        <v>11</v>
      </c>
      <c r="L8" s="28">
        <v>8</v>
      </c>
      <c r="M8" s="79">
        <v>584</v>
      </c>
      <c r="N8" s="80">
        <v>527</v>
      </c>
      <c r="O8" s="136">
        <v>178</v>
      </c>
      <c r="P8" s="32">
        <f t="shared" si="2"/>
        <v>0</v>
      </c>
      <c r="Q8" s="33">
        <f t="shared" si="3"/>
        <v>0</v>
      </c>
      <c r="R8" s="33">
        <f t="shared" si="4"/>
        <v>0</v>
      </c>
      <c r="S8" s="33">
        <f t="shared" si="5"/>
        <v>0.2727272727272727</v>
      </c>
      <c r="T8" s="33">
        <f t="shared" si="6"/>
        <v>0</v>
      </c>
      <c r="U8" s="33">
        <f t="shared" si="7"/>
        <v>0</v>
      </c>
      <c r="V8" s="34">
        <f t="shared" si="8"/>
        <v>0</v>
      </c>
      <c r="W8" s="35">
        <f t="shared" si="1"/>
        <v>0.07692307692307693</v>
      </c>
      <c r="X8" s="33">
        <v>0.28205128205128205</v>
      </c>
      <c r="Y8" s="34">
        <v>0.20512820512820512</v>
      </c>
      <c r="Z8" s="137">
        <v>0.19141265158964274</v>
      </c>
      <c r="AA8" s="138">
        <v>0.1734123066798289</v>
      </c>
      <c r="AB8" s="139">
        <v>0.0583797966546408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1</v>
      </c>
      <c r="F9" s="41">
        <v>1</v>
      </c>
      <c r="G9" s="41">
        <v>0</v>
      </c>
      <c r="H9" s="41">
        <v>1</v>
      </c>
      <c r="I9" s="42">
        <v>0</v>
      </c>
      <c r="J9" s="26">
        <f t="shared" si="0"/>
        <v>3</v>
      </c>
      <c r="K9" s="41">
        <v>6</v>
      </c>
      <c r="L9" s="42">
        <v>2</v>
      </c>
      <c r="M9" s="82">
        <v>629</v>
      </c>
      <c r="N9" s="83">
        <v>506</v>
      </c>
      <c r="O9" s="141">
        <v>156</v>
      </c>
      <c r="P9" s="32">
        <f t="shared" si="2"/>
        <v>0</v>
      </c>
      <c r="Q9" s="33">
        <f t="shared" si="3"/>
        <v>0</v>
      </c>
      <c r="R9" s="33">
        <f t="shared" si="4"/>
        <v>0.2</v>
      </c>
      <c r="S9" s="33">
        <f t="shared" si="5"/>
        <v>0.09090909090909091</v>
      </c>
      <c r="T9" s="33">
        <f t="shared" si="6"/>
        <v>0</v>
      </c>
      <c r="U9" s="33">
        <f t="shared" si="7"/>
        <v>0.2</v>
      </c>
      <c r="V9" s="34">
        <f t="shared" si="8"/>
        <v>0</v>
      </c>
      <c r="W9" s="35">
        <f t="shared" si="1"/>
        <v>0.07692307692307693</v>
      </c>
      <c r="X9" s="47">
        <v>0.15384615384615385</v>
      </c>
      <c r="Y9" s="48">
        <v>0.05128205128205128</v>
      </c>
      <c r="Z9" s="142">
        <v>0.2062971466054444</v>
      </c>
      <c r="AA9" s="143">
        <v>0.16650213886146759</v>
      </c>
      <c r="AB9" s="144">
        <v>0.0512147078135259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0</v>
      </c>
      <c r="E10" s="30">
        <v>3</v>
      </c>
      <c r="F10" s="30">
        <v>5</v>
      </c>
      <c r="G10" s="30">
        <v>0</v>
      </c>
      <c r="H10" s="30">
        <v>0</v>
      </c>
      <c r="I10" s="54">
        <v>0</v>
      </c>
      <c r="J10" s="223">
        <f t="shared" si="0"/>
        <v>8</v>
      </c>
      <c r="K10" s="30">
        <v>7</v>
      </c>
      <c r="L10" s="54">
        <v>11</v>
      </c>
      <c r="M10" s="29">
        <v>542</v>
      </c>
      <c r="N10" s="30">
        <v>589</v>
      </c>
      <c r="O10" s="31">
        <v>201</v>
      </c>
      <c r="P10" s="89">
        <f t="shared" si="2"/>
        <v>0</v>
      </c>
      <c r="Q10" s="90">
        <f t="shared" si="3"/>
        <v>0</v>
      </c>
      <c r="R10" s="90">
        <f t="shared" si="4"/>
        <v>0.6</v>
      </c>
      <c r="S10" s="90">
        <f t="shared" si="5"/>
        <v>0.45454545454545453</v>
      </c>
      <c r="T10" s="90">
        <f t="shared" si="6"/>
        <v>0</v>
      </c>
      <c r="U10" s="90">
        <f t="shared" si="7"/>
        <v>0</v>
      </c>
      <c r="V10" s="227">
        <f t="shared" si="8"/>
        <v>0</v>
      </c>
      <c r="W10" s="92">
        <f t="shared" si="1"/>
        <v>0.20512820512820512</v>
      </c>
      <c r="X10" s="55">
        <v>0.1794871794871795</v>
      </c>
      <c r="Y10" s="56">
        <v>0.28205128205128205</v>
      </c>
      <c r="Z10" s="36">
        <v>0.17787988185100098</v>
      </c>
      <c r="AA10" s="58">
        <v>0.19368628740545873</v>
      </c>
      <c r="AB10" s="59">
        <v>0.0660098522167487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0</v>
      </c>
      <c r="E11" s="30">
        <v>1</v>
      </c>
      <c r="F11" s="30">
        <v>2</v>
      </c>
      <c r="G11" s="30">
        <v>0</v>
      </c>
      <c r="H11" s="30">
        <v>0</v>
      </c>
      <c r="I11" s="54">
        <v>0</v>
      </c>
      <c r="J11" s="26">
        <f t="shared" si="0"/>
        <v>3</v>
      </c>
      <c r="K11" s="30">
        <v>7</v>
      </c>
      <c r="L11" s="54">
        <v>0</v>
      </c>
      <c r="M11" s="29">
        <v>587</v>
      </c>
      <c r="N11" s="30">
        <v>526</v>
      </c>
      <c r="O11" s="31">
        <v>183</v>
      </c>
      <c r="P11" s="32">
        <f t="shared" si="2"/>
        <v>0</v>
      </c>
      <c r="Q11" s="33">
        <f t="shared" si="3"/>
        <v>0</v>
      </c>
      <c r="R11" s="33">
        <f t="shared" si="4"/>
        <v>0.2</v>
      </c>
      <c r="S11" s="33">
        <f t="shared" si="5"/>
        <v>0.18181818181818182</v>
      </c>
      <c r="T11" s="33">
        <f t="shared" si="6"/>
        <v>0</v>
      </c>
      <c r="U11" s="33">
        <f t="shared" si="7"/>
        <v>0</v>
      </c>
      <c r="V11" s="228">
        <f t="shared" si="8"/>
        <v>0</v>
      </c>
      <c r="W11" s="35">
        <f t="shared" si="1"/>
        <v>0.07692307692307693</v>
      </c>
      <c r="X11" s="55">
        <v>0.1794871794871795</v>
      </c>
      <c r="Y11" s="56">
        <v>0</v>
      </c>
      <c r="Z11" s="36">
        <v>0.19239593575876762</v>
      </c>
      <c r="AA11" s="37">
        <v>0.17285573447255997</v>
      </c>
      <c r="AB11" s="38">
        <v>0.0600590744995077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0</v>
      </c>
      <c r="E12" s="30">
        <v>5</v>
      </c>
      <c r="F12" s="30">
        <v>5</v>
      </c>
      <c r="G12" s="30">
        <v>0</v>
      </c>
      <c r="H12" s="30">
        <v>0</v>
      </c>
      <c r="I12" s="54">
        <v>0</v>
      </c>
      <c r="J12" s="26">
        <f t="shared" si="0"/>
        <v>10</v>
      </c>
      <c r="K12" s="30">
        <v>6</v>
      </c>
      <c r="L12" s="54">
        <v>5</v>
      </c>
      <c r="M12" s="29">
        <v>469</v>
      </c>
      <c r="N12" s="30">
        <v>590</v>
      </c>
      <c r="O12" s="31">
        <v>235</v>
      </c>
      <c r="P12" s="32">
        <f t="shared" si="2"/>
        <v>0</v>
      </c>
      <c r="Q12" s="33">
        <f t="shared" si="3"/>
        <v>0</v>
      </c>
      <c r="R12" s="33">
        <f t="shared" si="4"/>
        <v>1</v>
      </c>
      <c r="S12" s="33">
        <f t="shared" si="5"/>
        <v>0.45454545454545453</v>
      </c>
      <c r="T12" s="33">
        <f t="shared" si="6"/>
        <v>0</v>
      </c>
      <c r="U12" s="33">
        <f t="shared" si="7"/>
        <v>0</v>
      </c>
      <c r="V12" s="228">
        <f t="shared" si="8"/>
        <v>0</v>
      </c>
      <c r="W12" s="35">
        <f t="shared" si="1"/>
        <v>0.2564102564102564</v>
      </c>
      <c r="X12" s="55">
        <v>0.15384615384615385</v>
      </c>
      <c r="Y12" s="56">
        <v>0.1282051282051282</v>
      </c>
      <c r="Z12" s="36">
        <v>0.1536697247706422</v>
      </c>
      <c r="AA12" s="37">
        <v>0.1938876109102859</v>
      </c>
      <c r="AB12" s="38">
        <v>0.0770491803278688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1</v>
      </c>
      <c r="E13" s="44">
        <v>2</v>
      </c>
      <c r="F13" s="44">
        <v>0</v>
      </c>
      <c r="G13" s="44">
        <v>0</v>
      </c>
      <c r="H13" s="44">
        <v>1</v>
      </c>
      <c r="I13" s="62">
        <v>0</v>
      </c>
      <c r="J13" s="40">
        <f t="shared" si="0"/>
        <v>4</v>
      </c>
      <c r="K13" s="44">
        <v>6</v>
      </c>
      <c r="L13" s="62">
        <v>6</v>
      </c>
      <c r="M13" s="43">
        <v>496</v>
      </c>
      <c r="N13" s="44">
        <v>603</v>
      </c>
      <c r="O13" s="45">
        <v>199</v>
      </c>
      <c r="P13" s="46">
        <f t="shared" si="2"/>
        <v>0</v>
      </c>
      <c r="Q13" s="47">
        <f t="shared" si="3"/>
        <v>0.14285714285714285</v>
      </c>
      <c r="R13" s="47">
        <f t="shared" si="4"/>
        <v>0.4</v>
      </c>
      <c r="S13" s="47">
        <f t="shared" si="5"/>
        <v>0</v>
      </c>
      <c r="T13" s="47">
        <f t="shared" si="6"/>
        <v>0</v>
      </c>
      <c r="U13" s="47">
        <f t="shared" si="7"/>
        <v>0.2</v>
      </c>
      <c r="V13" s="229">
        <f t="shared" si="8"/>
        <v>0</v>
      </c>
      <c r="W13" s="49">
        <f t="shared" si="1"/>
        <v>0.10256410256410256</v>
      </c>
      <c r="X13" s="63">
        <v>0.15384615384615385</v>
      </c>
      <c r="Y13" s="64">
        <v>0.15384615384615385</v>
      </c>
      <c r="Z13" s="50">
        <v>0.162569649295313</v>
      </c>
      <c r="AA13" s="51">
        <v>0.19815971081169897</v>
      </c>
      <c r="AB13" s="52">
        <v>0.0653745072273324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1</v>
      </c>
      <c r="F14" s="68">
        <v>0</v>
      </c>
      <c r="G14" s="68">
        <v>0</v>
      </c>
      <c r="H14" s="68">
        <v>0</v>
      </c>
      <c r="I14" s="69">
        <v>0</v>
      </c>
      <c r="J14" s="26">
        <f t="shared" si="0"/>
        <v>1</v>
      </c>
      <c r="K14" s="68">
        <v>3</v>
      </c>
      <c r="L14" s="69">
        <v>1</v>
      </c>
      <c r="M14" s="67">
        <v>416</v>
      </c>
      <c r="N14" s="68">
        <v>556</v>
      </c>
      <c r="O14" s="70">
        <v>244</v>
      </c>
      <c r="P14" s="32">
        <f t="shared" si="2"/>
        <v>0</v>
      </c>
      <c r="Q14" s="33">
        <f t="shared" si="3"/>
        <v>0</v>
      </c>
      <c r="R14" s="33">
        <f t="shared" si="4"/>
        <v>0.2</v>
      </c>
      <c r="S14" s="33">
        <f t="shared" si="5"/>
        <v>0</v>
      </c>
      <c r="T14" s="33">
        <f t="shared" si="6"/>
        <v>0</v>
      </c>
      <c r="U14" s="33">
        <f t="shared" si="7"/>
        <v>0</v>
      </c>
      <c r="V14" s="34">
        <f t="shared" si="8"/>
        <v>0</v>
      </c>
      <c r="W14" s="35">
        <f t="shared" si="1"/>
        <v>0.02564102564102564</v>
      </c>
      <c r="X14" s="71">
        <v>0.07692307692307693</v>
      </c>
      <c r="Y14" s="72">
        <v>0.02564102564102564</v>
      </c>
      <c r="Z14" s="74">
        <v>0.13634873811864962</v>
      </c>
      <c r="AA14" s="37">
        <v>0.18289473684210528</v>
      </c>
      <c r="AB14" s="38">
        <v>0.0801313628899835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0</v>
      </c>
      <c r="E15" s="30">
        <v>1</v>
      </c>
      <c r="F15" s="30">
        <v>0</v>
      </c>
      <c r="G15" s="30">
        <v>0</v>
      </c>
      <c r="H15" s="30">
        <v>0</v>
      </c>
      <c r="I15" s="54">
        <v>0</v>
      </c>
      <c r="J15" s="26">
        <f t="shared" si="0"/>
        <v>1</v>
      </c>
      <c r="K15" s="30">
        <v>24</v>
      </c>
      <c r="L15" s="54">
        <v>2</v>
      </c>
      <c r="M15" s="29">
        <v>385</v>
      </c>
      <c r="N15" s="30">
        <v>797</v>
      </c>
      <c r="O15" s="31">
        <v>280</v>
      </c>
      <c r="P15" s="32">
        <f t="shared" si="2"/>
        <v>0</v>
      </c>
      <c r="Q15" s="33">
        <f t="shared" si="3"/>
        <v>0</v>
      </c>
      <c r="R15" s="33">
        <f t="shared" si="4"/>
        <v>0.2</v>
      </c>
      <c r="S15" s="33">
        <f t="shared" si="5"/>
        <v>0</v>
      </c>
      <c r="T15" s="33">
        <f t="shared" si="6"/>
        <v>0</v>
      </c>
      <c r="U15" s="33">
        <f t="shared" si="7"/>
        <v>0</v>
      </c>
      <c r="V15" s="34">
        <f t="shared" si="8"/>
        <v>0</v>
      </c>
      <c r="W15" s="35">
        <f t="shared" si="1"/>
        <v>0.02564102564102564</v>
      </c>
      <c r="X15" s="55">
        <v>0.6153846153846154</v>
      </c>
      <c r="Y15" s="56">
        <v>0.05128205128205128</v>
      </c>
      <c r="Z15" s="36">
        <v>0.1263952724885095</v>
      </c>
      <c r="AA15" s="37">
        <v>0.2619125862635557</v>
      </c>
      <c r="AB15" s="38">
        <v>0.0918635170603674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1</v>
      </c>
      <c r="F16" s="30">
        <v>1</v>
      </c>
      <c r="G16" s="30">
        <v>0</v>
      </c>
      <c r="H16" s="30">
        <v>0</v>
      </c>
      <c r="I16" s="54">
        <v>0</v>
      </c>
      <c r="J16" s="26">
        <f t="shared" si="0"/>
        <v>2</v>
      </c>
      <c r="K16" s="30">
        <v>9</v>
      </c>
      <c r="L16" s="54">
        <v>0</v>
      </c>
      <c r="M16" s="29">
        <v>395</v>
      </c>
      <c r="N16" s="30">
        <v>725</v>
      </c>
      <c r="O16" s="31">
        <v>216</v>
      </c>
      <c r="P16" s="32">
        <f t="shared" si="2"/>
        <v>0</v>
      </c>
      <c r="Q16" s="33">
        <f t="shared" si="3"/>
        <v>0</v>
      </c>
      <c r="R16" s="33">
        <f t="shared" si="4"/>
        <v>0.2</v>
      </c>
      <c r="S16" s="33">
        <f t="shared" si="5"/>
        <v>0.09090909090909091</v>
      </c>
      <c r="T16" s="33">
        <f t="shared" si="6"/>
        <v>0</v>
      </c>
      <c r="U16" s="33">
        <f t="shared" si="7"/>
        <v>0</v>
      </c>
      <c r="V16" s="34">
        <f t="shared" si="8"/>
        <v>0</v>
      </c>
      <c r="W16" s="35">
        <f t="shared" si="1"/>
        <v>0.05128205128205128</v>
      </c>
      <c r="X16" s="55">
        <v>0.23076923076923078</v>
      </c>
      <c r="Y16" s="56">
        <v>0</v>
      </c>
      <c r="Z16" s="36">
        <v>0.12955067235159068</v>
      </c>
      <c r="AA16" s="37">
        <v>0.23848684210526316</v>
      </c>
      <c r="AB16" s="38">
        <v>0.0708428993112496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1</v>
      </c>
      <c r="F17" s="30">
        <v>4</v>
      </c>
      <c r="G17" s="30">
        <v>0</v>
      </c>
      <c r="H17" s="30">
        <v>0</v>
      </c>
      <c r="I17" s="54">
        <v>0</v>
      </c>
      <c r="J17" s="26">
        <f t="shared" si="0"/>
        <v>5</v>
      </c>
      <c r="K17" s="30">
        <v>8</v>
      </c>
      <c r="L17" s="54">
        <v>3</v>
      </c>
      <c r="M17" s="29">
        <v>456</v>
      </c>
      <c r="N17" s="30">
        <v>824</v>
      </c>
      <c r="O17" s="31">
        <v>253</v>
      </c>
      <c r="P17" s="32">
        <f t="shared" si="2"/>
        <v>0</v>
      </c>
      <c r="Q17" s="33">
        <f t="shared" si="3"/>
        <v>0</v>
      </c>
      <c r="R17" s="33">
        <f t="shared" si="4"/>
        <v>0.2</v>
      </c>
      <c r="S17" s="33">
        <f t="shared" si="5"/>
        <v>0.36363636363636365</v>
      </c>
      <c r="T17" s="33">
        <f t="shared" si="6"/>
        <v>0</v>
      </c>
      <c r="U17" s="33">
        <f t="shared" si="7"/>
        <v>0</v>
      </c>
      <c r="V17" s="34">
        <f t="shared" si="8"/>
        <v>0</v>
      </c>
      <c r="W17" s="35">
        <f t="shared" si="1"/>
        <v>0.1282051282051282</v>
      </c>
      <c r="X17" s="55">
        <v>0.20512820512820512</v>
      </c>
      <c r="Y17" s="56">
        <v>0.07692307692307693</v>
      </c>
      <c r="Z17" s="36">
        <v>0.14985211961879724</v>
      </c>
      <c r="AA17" s="37">
        <v>0.2709634988490628</v>
      </c>
      <c r="AB17" s="38">
        <v>0.083005249343832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0</v>
      </c>
      <c r="E18" s="87">
        <v>1</v>
      </c>
      <c r="F18" s="87">
        <v>0</v>
      </c>
      <c r="G18" s="87">
        <v>0</v>
      </c>
      <c r="H18" s="87">
        <v>0</v>
      </c>
      <c r="I18" s="88">
        <v>1</v>
      </c>
      <c r="J18" s="223">
        <f t="shared" si="0"/>
        <v>2</v>
      </c>
      <c r="K18" s="87">
        <v>23</v>
      </c>
      <c r="L18" s="88">
        <v>2</v>
      </c>
      <c r="M18" s="86">
        <v>449</v>
      </c>
      <c r="N18" s="87">
        <v>824</v>
      </c>
      <c r="O18" s="147">
        <v>231</v>
      </c>
      <c r="P18" s="89">
        <f t="shared" si="2"/>
        <v>0</v>
      </c>
      <c r="Q18" s="90">
        <f>D18/6</f>
        <v>0</v>
      </c>
      <c r="R18" s="90">
        <f t="shared" si="4"/>
        <v>0.2</v>
      </c>
      <c r="S18" s="90">
        <f t="shared" si="5"/>
        <v>0</v>
      </c>
      <c r="T18" s="90">
        <f t="shared" si="6"/>
        <v>0</v>
      </c>
      <c r="U18" s="90">
        <f>H18/4</f>
        <v>0</v>
      </c>
      <c r="V18" s="227">
        <f t="shared" si="8"/>
        <v>0.25</v>
      </c>
      <c r="W18" s="92">
        <f>J18/37</f>
        <v>0.05405405405405406</v>
      </c>
      <c r="X18" s="90">
        <v>0.5897435897435898</v>
      </c>
      <c r="Y18" s="91">
        <v>0.05128205128205128</v>
      </c>
      <c r="Z18" s="148">
        <v>0.14750328515111696</v>
      </c>
      <c r="AA18" s="149">
        <v>0.27087442472057854</v>
      </c>
      <c r="AB18" s="150">
        <v>0.0758620689655172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2</v>
      </c>
      <c r="F19" s="80">
        <v>2</v>
      </c>
      <c r="G19" s="80">
        <v>0</v>
      </c>
      <c r="H19" s="80">
        <v>0</v>
      </c>
      <c r="I19" s="81">
        <v>0</v>
      </c>
      <c r="J19" s="26">
        <f t="shared" si="0"/>
        <v>4</v>
      </c>
      <c r="K19" s="80">
        <v>17</v>
      </c>
      <c r="L19" s="81">
        <v>2</v>
      </c>
      <c r="M19" s="79">
        <v>505</v>
      </c>
      <c r="N19" s="80">
        <v>761</v>
      </c>
      <c r="O19" s="136">
        <v>289</v>
      </c>
      <c r="P19" s="32">
        <f t="shared" si="2"/>
        <v>0</v>
      </c>
      <c r="Q19" s="33">
        <f aca="true" t="shared" si="9" ref="Q19:Q56">D19/6</f>
        <v>0</v>
      </c>
      <c r="R19" s="33">
        <f t="shared" si="4"/>
        <v>0.4</v>
      </c>
      <c r="S19" s="33">
        <f t="shared" si="5"/>
        <v>0.18181818181818182</v>
      </c>
      <c r="T19" s="33">
        <f t="shared" si="6"/>
        <v>0</v>
      </c>
      <c r="U19" s="33">
        <f aca="true" t="shared" si="10" ref="U19:U56">H19/4</f>
        <v>0</v>
      </c>
      <c r="V19" s="228">
        <f t="shared" si="8"/>
        <v>0</v>
      </c>
      <c r="W19" s="35">
        <f aca="true" t="shared" si="11" ref="W19:W56">J19/37</f>
        <v>0.10810810810810811</v>
      </c>
      <c r="X19" s="33">
        <v>0.4358974358974359</v>
      </c>
      <c r="Y19" s="34">
        <v>0.05128205128205128</v>
      </c>
      <c r="Z19" s="137">
        <v>0.16573679028552674</v>
      </c>
      <c r="AA19" s="138">
        <v>0.2501643655489809</v>
      </c>
      <c r="AB19" s="139">
        <v>0.0948162729658792</v>
      </c>
    </row>
    <row r="20" spans="1:28" s="151" customFormat="1" ht="13.5" customHeight="1">
      <c r="A20" s="317"/>
      <c r="B20" s="135" t="s">
        <v>15</v>
      </c>
      <c r="C20" s="79">
        <v>0</v>
      </c>
      <c r="D20" s="80">
        <v>0</v>
      </c>
      <c r="E20" s="80">
        <v>0</v>
      </c>
      <c r="F20" s="80">
        <v>1</v>
      </c>
      <c r="G20" s="80">
        <v>2</v>
      </c>
      <c r="H20" s="80">
        <v>0</v>
      </c>
      <c r="I20" s="81">
        <v>0</v>
      </c>
      <c r="J20" s="26">
        <f t="shared" si="0"/>
        <v>3</v>
      </c>
      <c r="K20" s="80">
        <v>24</v>
      </c>
      <c r="L20" s="81">
        <v>12</v>
      </c>
      <c r="M20" s="79">
        <v>594</v>
      </c>
      <c r="N20" s="80">
        <v>933</v>
      </c>
      <c r="O20" s="136">
        <v>405</v>
      </c>
      <c r="P20" s="32">
        <f t="shared" si="2"/>
        <v>0</v>
      </c>
      <c r="Q20" s="33">
        <f t="shared" si="9"/>
        <v>0</v>
      </c>
      <c r="R20" s="33">
        <f t="shared" si="4"/>
        <v>0</v>
      </c>
      <c r="S20" s="33">
        <f t="shared" si="5"/>
        <v>0.09090909090909091</v>
      </c>
      <c r="T20" s="33">
        <f t="shared" si="6"/>
        <v>0.5</v>
      </c>
      <c r="U20" s="33">
        <f t="shared" si="10"/>
        <v>0</v>
      </c>
      <c r="V20" s="228">
        <f t="shared" si="8"/>
        <v>0</v>
      </c>
      <c r="W20" s="35">
        <f t="shared" si="11"/>
        <v>0.08108108108108109</v>
      </c>
      <c r="X20" s="33">
        <v>0.6153846153846154</v>
      </c>
      <c r="Y20" s="34">
        <v>0.3076923076923077</v>
      </c>
      <c r="Z20" s="137">
        <v>0.1952662721893491</v>
      </c>
      <c r="AA20" s="138">
        <v>0.3067061143984221</v>
      </c>
      <c r="AB20" s="139">
        <v>0.132961260669731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0</v>
      </c>
      <c r="E21" s="80">
        <v>0</v>
      </c>
      <c r="F21" s="80">
        <v>4</v>
      </c>
      <c r="G21" s="80">
        <v>3</v>
      </c>
      <c r="H21" s="80">
        <v>0</v>
      </c>
      <c r="I21" s="81">
        <v>0</v>
      </c>
      <c r="J21" s="26">
        <f t="shared" si="0"/>
        <v>7</v>
      </c>
      <c r="K21" s="80">
        <v>17</v>
      </c>
      <c r="L21" s="81">
        <v>6</v>
      </c>
      <c r="M21" s="79">
        <v>739</v>
      </c>
      <c r="N21" s="80">
        <v>1130</v>
      </c>
      <c r="O21" s="136">
        <v>473</v>
      </c>
      <c r="P21" s="32">
        <f t="shared" si="2"/>
        <v>0</v>
      </c>
      <c r="Q21" s="33">
        <f t="shared" si="9"/>
        <v>0</v>
      </c>
      <c r="R21" s="33">
        <f t="shared" si="4"/>
        <v>0</v>
      </c>
      <c r="S21" s="33">
        <f t="shared" si="5"/>
        <v>0.36363636363636365</v>
      </c>
      <c r="T21" s="33">
        <f t="shared" si="6"/>
        <v>0.75</v>
      </c>
      <c r="U21" s="33">
        <f t="shared" si="10"/>
        <v>0</v>
      </c>
      <c r="V21" s="228">
        <f t="shared" si="8"/>
        <v>0</v>
      </c>
      <c r="W21" s="35">
        <f t="shared" si="11"/>
        <v>0.1891891891891892</v>
      </c>
      <c r="X21" s="33">
        <v>0.4358974358974359</v>
      </c>
      <c r="Y21" s="34">
        <v>0.15384615384615385</v>
      </c>
      <c r="Z21" s="137">
        <v>0.24365314869765908</v>
      </c>
      <c r="AA21" s="138">
        <v>0.3714661406969099</v>
      </c>
      <c r="AB21" s="139">
        <v>0.155489809335963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0</v>
      </c>
      <c r="F22" s="83">
        <v>3</v>
      </c>
      <c r="G22" s="83">
        <v>1</v>
      </c>
      <c r="H22" s="83">
        <v>0</v>
      </c>
      <c r="I22" s="84">
        <v>0</v>
      </c>
      <c r="J22" s="40">
        <f t="shared" si="0"/>
        <v>4</v>
      </c>
      <c r="K22" s="83">
        <v>17</v>
      </c>
      <c r="L22" s="84">
        <v>9</v>
      </c>
      <c r="M22" s="82">
        <v>658</v>
      </c>
      <c r="N22" s="83">
        <v>1086</v>
      </c>
      <c r="O22" s="141">
        <v>424</v>
      </c>
      <c r="P22" s="46">
        <f t="shared" si="2"/>
        <v>0</v>
      </c>
      <c r="Q22" s="47">
        <f t="shared" si="9"/>
        <v>0</v>
      </c>
      <c r="R22" s="47">
        <f t="shared" si="4"/>
        <v>0</v>
      </c>
      <c r="S22" s="47">
        <f t="shared" si="5"/>
        <v>0.2727272727272727</v>
      </c>
      <c r="T22" s="47">
        <f t="shared" si="6"/>
        <v>0.25</v>
      </c>
      <c r="U22" s="47">
        <f t="shared" si="10"/>
        <v>0</v>
      </c>
      <c r="V22" s="229">
        <f t="shared" si="8"/>
        <v>0</v>
      </c>
      <c r="W22" s="49">
        <f t="shared" si="11"/>
        <v>0.10810810810810811</v>
      </c>
      <c r="X22" s="47">
        <v>0.4358974358974359</v>
      </c>
      <c r="Y22" s="48">
        <v>0.23076923076923078</v>
      </c>
      <c r="Z22" s="142">
        <v>0.21630506245890863</v>
      </c>
      <c r="AA22" s="143">
        <v>0.35723684210526313</v>
      </c>
      <c r="AB22" s="144">
        <v>0.139473684210526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1</v>
      </c>
      <c r="E23" s="80">
        <v>4</v>
      </c>
      <c r="F23" s="80">
        <v>1</v>
      </c>
      <c r="G23" s="80">
        <v>0</v>
      </c>
      <c r="H23" s="80">
        <v>0</v>
      </c>
      <c r="I23" s="81">
        <v>0</v>
      </c>
      <c r="J23" s="26">
        <f t="shared" si="0"/>
        <v>6</v>
      </c>
      <c r="K23" s="80">
        <v>8</v>
      </c>
      <c r="L23" s="81">
        <v>4</v>
      </c>
      <c r="M23" s="79">
        <v>836</v>
      </c>
      <c r="N23" s="80">
        <v>783</v>
      </c>
      <c r="O23" s="136">
        <v>560</v>
      </c>
      <c r="P23" s="32">
        <f t="shared" si="2"/>
        <v>0</v>
      </c>
      <c r="Q23" s="33">
        <f t="shared" si="9"/>
        <v>0.16666666666666666</v>
      </c>
      <c r="R23" s="33">
        <f t="shared" si="4"/>
        <v>0.8</v>
      </c>
      <c r="S23" s="33">
        <f t="shared" si="5"/>
        <v>0.09090909090909091</v>
      </c>
      <c r="T23" s="33">
        <f t="shared" si="6"/>
        <v>0</v>
      </c>
      <c r="U23" s="33">
        <f t="shared" si="10"/>
        <v>0</v>
      </c>
      <c r="V23" s="34">
        <f t="shared" si="8"/>
        <v>0</v>
      </c>
      <c r="W23" s="35">
        <f t="shared" si="11"/>
        <v>0.16216216216216217</v>
      </c>
      <c r="X23" s="33">
        <v>0.20512820512820512</v>
      </c>
      <c r="Y23" s="34">
        <v>0.10256410256410256</v>
      </c>
      <c r="Z23" s="137">
        <v>0.27231270358306187</v>
      </c>
      <c r="AA23" s="138">
        <v>0.25663716814159293</v>
      </c>
      <c r="AB23" s="139">
        <v>0.183666775992129</v>
      </c>
    </row>
    <row r="24" spans="1:28" s="151" customFormat="1" ht="13.5" customHeight="1">
      <c r="A24" s="317"/>
      <c r="B24" s="135" t="s">
        <v>19</v>
      </c>
      <c r="C24" s="79">
        <v>1</v>
      </c>
      <c r="D24" s="80">
        <v>0</v>
      </c>
      <c r="E24" s="80">
        <v>2</v>
      </c>
      <c r="F24" s="80">
        <v>12</v>
      </c>
      <c r="G24" s="80">
        <v>3</v>
      </c>
      <c r="H24" s="80">
        <v>0</v>
      </c>
      <c r="I24" s="81">
        <v>0</v>
      </c>
      <c r="J24" s="26">
        <f t="shared" si="0"/>
        <v>18</v>
      </c>
      <c r="K24" s="80">
        <v>23</v>
      </c>
      <c r="L24" s="81">
        <v>7</v>
      </c>
      <c r="M24" s="79">
        <v>931</v>
      </c>
      <c r="N24" s="80">
        <v>1177</v>
      </c>
      <c r="O24" s="136">
        <v>644</v>
      </c>
      <c r="P24" s="32">
        <f t="shared" si="2"/>
        <v>0.3333333333333333</v>
      </c>
      <c r="Q24" s="33">
        <f t="shared" si="9"/>
        <v>0</v>
      </c>
      <c r="R24" s="33">
        <f t="shared" si="4"/>
        <v>0.4</v>
      </c>
      <c r="S24" s="33">
        <f t="shared" si="5"/>
        <v>1.0909090909090908</v>
      </c>
      <c r="T24" s="33">
        <f t="shared" si="6"/>
        <v>0.75</v>
      </c>
      <c r="U24" s="33">
        <f t="shared" si="10"/>
        <v>0</v>
      </c>
      <c r="V24" s="34">
        <f t="shared" si="8"/>
        <v>0</v>
      </c>
      <c r="W24" s="35">
        <f t="shared" si="11"/>
        <v>0.4864864864864865</v>
      </c>
      <c r="X24" s="33">
        <v>0.5897435897435898</v>
      </c>
      <c r="Y24" s="34">
        <v>0.1794871794871795</v>
      </c>
      <c r="Z24" s="137">
        <v>0.3054461942257218</v>
      </c>
      <c r="AA24" s="138">
        <v>0.3867893526125534</v>
      </c>
      <c r="AB24" s="139">
        <v>0.211494252873563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0</v>
      </c>
      <c r="E25" s="80">
        <v>0</v>
      </c>
      <c r="F25" s="80">
        <v>4</v>
      </c>
      <c r="G25" s="80">
        <v>0</v>
      </c>
      <c r="H25" s="80">
        <v>0</v>
      </c>
      <c r="I25" s="81">
        <v>0</v>
      </c>
      <c r="J25" s="26">
        <f t="shared" si="0"/>
        <v>4</v>
      </c>
      <c r="K25" s="80">
        <v>23</v>
      </c>
      <c r="L25" s="81">
        <v>13</v>
      </c>
      <c r="M25" s="79">
        <v>1277</v>
      </c>
      <c r="N25" s="80">
        <v>1296</v>
      </c>
      <c r="O25" s="136">
        <v>861</v>
      </c>
      <c r="P25" s="32">
        <f t="shared" si="2"/>
        <v>0</v>
      </c>
      <c r="Q25" s="33">
        <f t="shared" si="9"/>
        <v>0</v>
      </c>
      <c r="R25" s="33">
        <f t="shared" si="4"/>
        <v>0</v>
      </c>
      <c r="S25" s="33">
        <f t="shared" si="5"/>
        <v>0.36363636363636365</v>
      </c>
      <c r="T25" s="33">
        <f t="shared" si="6"/>
        <v>0</v>
      </c>
      <c r="U25" s="33">
        <f t="shared" si="10"/>
        <v>0</v>
      </c>
      <c r="V25" s="34">
        <f t="shared" si="8"/>
        <v>0</v>
      </c>
      <c r="W25" s="35">
        <f t="shared" si="11"/>
        <v>0.10810810810810811</v>
      </c>
      <c r="X25" s="33">
        <v>0.5897435897435898</v>
      </c>
      <c r="Y25" s="34">
        <v>0.3333333333333333</v>
      </c>
      <c r="Z25" s="137">
        <v>0.4186885245901639</v>
      </c>
      <c r="AA25" s="138">
        <v>0.42617560013153566</v>
      </c>
      <c r="AB25" s="139">
        <v>0.28248031496063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0</v>
      </c>
      <c r="E26" s="83">
        <v>8</v>
      </c>
      <c r="F26" s="83">
        <v>4</v>
      </c>
      <c r="G26" s="83">
        <v>0</v>
      </c>
      <c r="H26" s="83">
        <v>0</v>
      </c>
      <c r="I26" s="84">
        <v>0</v>
      </c>
      <c r="J26" s="26">
        <f t="shared" si="0"/>
        <v>12</v>
      </c>
      <c r="K26" s="83">
        <v>27</v>
      </c>
      <c r="L26" s="84">
        <v>13</v>
      </c>
      <c r="M26" s="82">
        <v>1404</v>
      </c>
      <c r="N26" s="83">
        <v>1693</v>
      </c>
      <c r="O26" s="141">
        <v>928</v>
      </c>
      <c r="P26" s="32">
        <f t="shared" si="2"/>
        <v>0</v>
      </c>
      <c r="Q26" s="33">
        <f t="shared" si="9"/>
        <v>0</v>
      </c>
      <c r="R26" s="33">
        <f t="shared" si="4"/>
        <v>1.6</v>
      </c>
      <c r="S26" s="33">
        <f t="shared" si="5"/>
        <v>0.36363636363636365</v>
      </c>
      <c r="T26" s="33">
        <f t="shared" si="6"/>
        <v>0</v>
      </c>
      <c r="U26" s="33">
        <f t="shared" si="10"/>
        <v>0</v>
      </c>
      <c r="V26" s="34">
        <f t="shared" si="8"/>
        <v>0</v>
      </c>
      <c r="W26" s="35">
        <f t="shared" si="11"/>
        <v>0.32432432432432434</v>
      </c>
      <c r="X26" s="47">
        <v>0.6923076923076923</v>
      </c>
      <c r="Y26" s="48">
        <v>0.3333333333333333</v>
      </c>
      <c r="Z26" s="142">
        <v>0.46047884552312235</v>
      </c>
      <c r="AA26" s="143">
        <v>0.5569078947368421</v>
      </c>
      <c r="AB26" s="144">
        <v>0.304561864128651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0</v>
      </c>
      <c r="E27" s="87">
        <v>2</v>
      </c>
      <c r="F27" s="87">
        <v>10</v>
      </c>
      <c r="G27" s="87">
        <v>2</v>
      </c>
      <c r="H27" s="87">
        <v>0</v>
      </c>
      <c r="I27" s="88">
        <v>0</v>
      </c>
      <c r="J27" s="223">
        <f t="shared" si="0"/>
        <v>14</v>
      </c>
      <c r="K27" s="87">
        <v>20</v>
      </c>
      <c r="L27" s="88">
        <v>11</v>
      </c>
      <c r="M27" s="86">
        <v>1623</v>
      </c>
      <c r="N27" s="87">
        <v>1812</v>
      </c>
      <c r="O27" s="147">
        <v>1113</v>
      </c>
      <c r="P27" s="89">
        <f t="shared" si="2"/>
        <v>0</v>
      </c>
      <c r="Q27" s="90">
        <f t="shared" si="9"/>
        <v>0</v>
      </c>
      <c r="R27" s="90">
        <f t="shared" si="4"/>
        <v>0.4</v>
      </c>
      <c r="S27" s="90">
        <f t="shared" si="5"/>
        <v>0.9090909090909091</v>
      </c>
      <c r="T27" s="90">
        <f t="shared" si="6"/>
        <v>0.5</v>
      </c>
      <c r="U27" s="90">
        <f t="shared" si="10"/>
        <v>0</v>
      </c>
      <c r="V27" s="227">
        <f t="shared" si="8"/>
        <v>0</v>
      </c>
      <c r="W27" s="92">
        <f t="shared" si="11"/>
        <v>0.3783783783783784</v>
      </c>
      <c r="X27" s="90">
        <v>0.5128205128205128</v>
      </c>
      <c r="Y27" s="91">
        <v>0.28205128205128205</v>
      </c>
      <c r="Z27" s="148">
        <v>0.5326550705612078</v>
      </c>
      <c r="AA27" s="138">
        <v>0.5954650016431153</v>
      </c>
      <c r="AB27" s="139">
        <v>0.365277321956022</v>
      </c>
    </row>
    <row r="28" spans="1:28" s="151" customFormat="1" ht="13.5" customHeight="1">
      <c r="A28" s="317"/>
      <c r="B28" s="135" t="s">
        <v>23</v>
      </c>
      <c r="C28" s="79">
        <v>1</v>
      </c>
      <c r="D28" s="80">
        <v>0</v>
      </c>
      <c r="E28" s="80">
        <v>2</v>
      </c>
      <c r="F28" s="80">
        <v>19</v>
      </c>
      <c r="G28" s="80">
        <v>1</v>
      </c>
      <c r="H28" s="80">
        <v>1</v>
      </c>
      <c r="I28" s="81">
        <v>0</v>
      </c>
      <c r="J28" s="26">
        <f t="shared" si="0"/>
        <v>24</v>
      </c>
      <c r="K28" s="80">
        <v>13</v>
      </c>
      <c r="L28" s="81">
        <v>11</v>
      </c>
      <c r="M28" s="79">
        <v>1728</v>
      </c>
      <c r="N28" s="80">
        <v>1857</v>
      </c>
      <c r="O28" s="136">
        <v>1178</v>
      </c>
      <c r="P28" s="32">
        <f t="shared" si="2"/>
        <v>0.3333333333333333</v>
      </c>
      <c r="Q28" s="33">
        <f t="shared" si="9"/>
        <v>0</v>
      </c>
      <c r="R28" s="33">
        <f t="shared" si="4"/>
        <v>0.4</v>
      </c>
      <c r="S28" s="33">
        <f t="shared" si="5"/>
        <v>1.7272727272727273</v>
      </c>
      <c r="T28" s="33">
        <f t="shared" si="6"/>
        <v>0.25</v>
      </c>
      <c r="U28" s="33">
        <f t="shared" si="10"/>
        <v>0.25</v>
      </c>
      <c r="V28" s="228">
        <f t="shared" si="8"/>
        <v>0</v>
      </c>
      <c r="W28" s="35">
        <f t="shared" si="11"/>
        <v>0.6486486486486487</v>
      </c>
      <c r="X28" s="33">
        <v>0.3333333333333333</v>
      </c>
      <c r="Y28" s="34">
        <v>0.28205128205128205</v>
      </c>
      <c r="Z28" s="137">
        <v>0.5669291338582677</v>
      </c>
      <c r="AA28" s="138">
        <v>0.6098522167487684</v>
      </c>
      <c r="AB28" s="139">
        <v>0.386609780111585</v>
      </c>
    </row>
    <row r="29" spans="1:28" s="151" customFormat="1" ht="13.5" customHeight="1">
      <c r="A29" s="317"/>
      <c r="B29" s="135" t="s">
        <v>24</v>
      </c>
      <c r="C29" s="79">
        <v>1</v>
      </c>
      <c r="D29" s="80">
        <v>0</v>
      </c>
      <c r="E29" s="80">
        <v>0</v>
      </c>
      <c r="F29" s="80">
        <v>29</v>
      </c>
      <c r="G29" s="80">
        <v>9</v>
      </c>
      <c r="H29" s="80">
        <v>0</v>
      </c>
      <c r="I29" s="81">
        <v>0</v>
      </c>
      <c r="J29" s="26">
        <f t="shared" si="0"/>
        <v>39</v>
      </c>
      <c r="K29" s="80">
        <v>15</v>
      </c>
      <c r="L29" s="81">
        <v>17</v>
      </c>
      <c r="M29" s="79">
        <v>1960</v>
      </c>
      <c r="N29" s="80">
        <v>2521</v>
      </c>
      <c r="O29" s="136">
        <v>1281</v>
      </c>
      <c r="P29" s="32">
        <f t="shared" si="2"/>
        <v>0.3333333333333333</v>
      </c>
      <c r="Q29" s="33">
        <f t="shared" si="9"/>
        <v>0</v>
      </c>
      <c r="R29" s="33">
        <f t="shared" si="4"/>
        <v>0</v>
      </c>
      <c r="S29" s="33">
        <f t="shared" si="5"/>
        <v>2.6363636363636362</v>
      </c>
      <c r="T29" s="33">
        <f t="shared" si="6"/>
        <v>2.25</v>
      </c>
      <c r="U29" s="33">
        <f t="shared" si="10"/>
        <v>0</v>
      </c>
      <c r="V29" s="228">
        <f t="shared" si="8"/>
        <v>0</v>
      </c>
      <c r="W29" s="35">
        <f t="shared" si="11"/>
        <v>1.054054054054054</v>
      </c>
      <c r="X29" s="33">
        <v>0.38461538461538464</v>
      </c>
      <c r="Y29" s="34">
        <v>0.4358974358974359</v>
      </c>
      <c r="Z29" s="137">
        <v>0.6430446194225722</v>
      </c>
      <c r="AA29" s="138">
        <v>0.8281865965834428</v>
      </c>
      <c r="AB29" s="139">
        <v>0.420551543007223</v>
      </c>
    </row>
    <row r="30" spans="1:28" s="151" customFormat="1" ht="13.5" customHeight="1">
      <c r="A30" s="318"/>
      <c r="B30" s="140" t="s">
        <v>25</v>
      </c>
      <c r="C30" s="82">
        <v>2</v>
      </c>
      <c r="D30" s="83">
        <v>0</v>
      </c>
      <c r="E30" s="83">
        <v>1</v>
      </c>
      <c r="F30" s="83">
        <v>20</v>
      </c>
      <c r="G30" s="83">
        <v>7</v>
      </c>
      <c r="H30" s="83">
        <v>0</v>
      </c>
      <c r="I30" s="84">
        <v>0</v>
      </c>
      <c r="J30" s="40">
        <f t="shared" si="0"/>
        <v>30</v>
      </c>
      <c r="K30" s="83">
        <v>17</v>
      </c>
      <c r="L30" s="84">
        <v>14</v>
      </c>
      <c r="M30" s="82">
        <v>1871</v>
      </c>
      <c r="N30" s="83">
        <v>2638</v>
      </c>
      <c r="O30" s="141">
        <v>1333</v>
      </c>
      <c r="P30" s="46">
        <f t="shared" si="2"/>
        <v>0.6666666666666666</v>
      </c>
      <c r="Q30" s="47">
        <f t="shared" si="9"/>
        <v>0</v>
      </c>
      <c r="R30" s="47">
        <f t="shared" si="4"/>
        <v>0.2</v>
      </c>
      <c r="S30" s="47">
        <f t="shared" si="5"/>
        <v>1.8181818181818181</v>
      </c>
      <c r="T30" s="47">
        <f t="shared" si="6"/>
        <v>1.75</v>
      </c>
      <c r="U30" s="47">
        <f t="shared" si="10"/>
        <v>0</v>
      </c>
      <c r="V30" s="229">
        <f t="shared" si="8"/>
        <v>0</v>
      </c>
      <c r="W30" s="49">
        <f t="shared" si="11"/>
        <v>0.8108108108108109</v>
      </c>
      <c r="X30" s="47">
        <v>0.4358974358974359</v>
      </c>
      <c r="Y30" s="48">
        <v>0.358974358974359</v>
      </c>
      <c r="Z30" s="142">
        <v>0.6136438176451295</v>
      </c>
      <c r="AA30" s="138">
        <v>0.8674778033541598</v>
      </c>
      <c r="AB30" s="139">
        <v>0.437335958005249</v>
      </c>
    </row>
    <row r="31" spans="1:28" s="151" customFormat="1" ht="13.5" customHeight="1">
      <c r="A31" s="316">
        <v>7</v>
      </c>
      <c r="B31" s="145" t="s">
        <v>26</v>
      </c>
      <c r="C31" s="86">
        <v>2</v>
      </c>
      <c r="D31" s="87">
        <v>0</v>
      </c>
      <c r="E31" s="87">
        <v>0</v>
      </c>
      <c r="F31" s="87">
        <v>15</v>
      </c>
      <c r="G31" s="87">
        <v>9</v>
      </c>
      <c r="H31" s="87">
        <v>0</v>
      </c>
      <c r="I31" s="88">
        <v>0</v>
      </c>
      <c r="J31" s="26">
        <f t="shared" si="0"/>
        <v>26</v>
      </c>
      <c r="K31" s="87">
        <v>30</v>
      </c>
      <c r="L31" s="88">
        <v>9</v>
      </c>
      <c r="M31" s="86">
        <v>1833</v>
      </c>
      <c r="N31" s="87">
        <v>2882</v>
      </c>
      <c r="O31" s="147">
        <v>1502</v>
      </c>
      <c r="P31" s="32">
        <f t="shared" si="2"/>
        <v>0.6666666666666666</v>
      </c>
      <c r="Q31" s="33">
        <f t="shared" si="9"/>
        <v>0</v>
      </c>
      <c r="R31" s="33">
        <f t="shared" si="4"/>
        <v>0</v>
      </c>
      <c r="S31" s="33">
        <f t="shared" si="5"/>
        <v>1.3636363636363635</v>
      </c>
      <c r="T31" s="33">
        <f t="shared" si="6"/>
        <v>2.25</v>
      </c>
      <c r="U31" s="33">
        <f t="shared" si="10"/>
        <v>0</v>
      </c>
      <c r="V31" s="34">
        <f t="shared" si="8"/>
        <v>0</v>
      </c>
      <c r="W31" s="35">
        <f t="shared" si="11"/>
        <v>0.7027027027027027</v>
      </c>
      <c r="X31" s="90">
        <v>0.7692307692307693</v>
      </c>
      <c r="Y31" s="91">
        <v>0.23076923076923078</v>
      </c>
      <c r="Z31" s="148">
        <v>0.6005897771952818</v>
      </c>
      <c r="AA31" s="149">
        <v>0.9486504279131007</v>
      </c>
      <c r="AB31" s="150">
        <v>0.492782152230971</v>
      </c>
    </row>
    <row r="32" spans="1:28" s="151" customFormat="1" ht="13.5" customHeight="1">
      <c r="A32" s="317"/>
      <c r="B32" s="135" t="s">
        <v>27</v>
      </c>
      <c r="C32" s="79">
        <v>2</v>
      </c>
      <c r="D32" s="80">
        <v>0</v>
      </c>
      <c r="E32" s="80">
        <v>0</v>
      </c>
      <c r="F32" s="80">
        <v>21</v>
      </c>
      <c r="G32" s="80">
        <v>9</v>
      </c>
      <c r="H32" s="80">
        <v>0</v>
      </c>
      <c r="I32" s="81">
        <v>0</v>
      </c>
      <c r="J32" s="26">
        <f t="shared" si="0"/>
        <v>32</v>
      </c>
      <c r="K32" s="80">
        <v>23</v>
      </c>
      <c r="L32" s="81">
        <v>14</v>
      </c>
      <c r="M32" s="79">
        <v>1957</v>
      </c>
      <c r="N32" s="80">
        <v>3296</v>
      </c>
      <c r="O32" s="136">
        <v>1980</v>
      </c>
      <c r="P32" s="32">
        <f t="shared" si="2"/>
        <v>0.6666666666666666</v>
      </c>
      <c r="Q32" s="33">
        <f t="shared" si="9"/>
        <v>0</v>
      </c>
      <c r="R32" s="33">
        <f t="shared" si="4"/>
        <v>0</v>
      </c>
      <c r="S32" s="33">
        <f t="shared" si="5"/>
        <v>1.9090909090909092</v>
      </c>
      <c r="T32" s="33">
        <f t="shared" si="6"/>
        <v>2.25</v>
      </c>
      <c r="U32" s="33">
        <f t="shared" si="10"/>
        <v>0</v>
      </c>
      <c r="V32" s="34">
        <f t="shared" si="8"/>
        <v>0</v>
      </c>
      <c r="W32" s="35">
        <f t="shared" si="11"/>
        <v>0.8648648648648649</v>
      </c>
      <c r="X32" s="33">
        <v>0.5897435897435898</v>
      </c>
      <c r="Y32" s="34">
        <v>0.358974358974359</v>
      </c>
      <c r="Z32" s="137">
        <v>0.6433267587113741</v>
      </c>
      <c r="AA32" s="138">
        <v>1.0849242922975642</v>
      </c>
      <c r="AB32" s="139">
        <v>0.649606299212598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0</v>
      </c>
      <c r="E33" s="80">
        <v>1</v>
      </c>
      <c r="F33" s="80">
        <v>25</v>
      </c>
      <c r="G33" s="80">
        <v>5</v>
      </c>
      <c r="H33" s="80">
        <v>0</v>
      </c>
      <c r="I33" s="81">
        <v>0</v>
      </c>
      <c r="J33" s="26">
        <f t="shared" si="0"/>
        <v>31</v>
      </c>
      <c r="K33" s="80">
        <v>53</v>
      </c>
      <c r="L33" s="81">
        <v>26</v>
      </c>
      <c r="M33" s="79">
        <v>1703</v>
      </c>
      <c r="N33" s="80">
        <v>3686</v>
      </c>
      <c r="O33" s="136">
        <v>2366</v>
      </c>
      <c r="P33" s="32">
        <f t="shared" si="2"/>
        <v>0</v>
      </c>
      <c r="Q33" s="33">
        <f t="shared" si="9"/>
        <v>0</v>
      </c>
      <c r="R33" s="33">
        <f t="shared" si="4"/>
        <v>0.2</v>
      </c>
      <c r="S33" s="33">
        <f t="shared" si="5"/>
        <v>2.272727272727273</v>
      </c>
      <c r="T33" s="33">
        <f t="shared" si="6"/>
        <v>1.25</v>
      </c>
      <c r="U33" s="33">
        <f t="shared" si="10"/>
        <v>0</v>
      </c>
      <c r="V33" s="34">
        <f t="shared" si="8"/>
        <v>0</v>
      </c>
      <c r="W33" s="35">
        <f t="shared" si="11"/>
        <v>0.8378378378378378</v>
      </c>
      <c r="X33" s="33">
        <v>1.358974358974359</v>
      </c>
      <c r="Y33" s="34">
        <v>0.6666666666666666</v>
      </c>
      <c r="Z33" s="137">
        <v>0.5581776466732219</v>
      </c>
      <c r="AA33" s="138">
        <v>1.2109067017082786</v>
      </c>
      <c r="AB33" s="139">
        <v>0.776501476862488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0</v>
      </c>
      <c r="E34" s="80">
        <v>0</v>
      </c>
      <c r="F34" s="80">
        <v>23</v>
      </c>
      <c r="G34" s="80">
        <v>3</v>
      </c>
      <c r="H34" s="80">
        <v>0</v>
      </c>
      <c r="I34" s="81">
        <v>0</v>
      </c>
      <c r="J34" s="26">
        <f t="shared" si="0"/>
        <v>26</v>
      </c>
      <c r="K34" s="80">
        <v>42</v>
      </c>
      <c r="L34" s="81">
        <v>23</v>
      </c>
      <c r="M34" s="79">
        <v>1651</v>
      </c>
      <c r="N34" s="80">
        <v>3289</v>
      </c>
      <c r="O34" s="136">
        <v>1904</v>
      </c>
      <c r="P34" s="32">
        <f t="shared" si="2"/>
        <v>0</v>
      </c>
      <c r="Q34" s="33">
        <f t="shared" si="9"/>
        <v>0</v>
      </c>
      <c r="R34" s="33">
        <f t="shared" si="4"/>
        <v>0</v>
      </c>
      <c r="S34" s="33">
        <f t="shared" si="5"/>
        <v>2.090909090909091</v>
      </c>
      <c r="T34" s="33">
        <f t="shared" si="6"/>
        <v>0.75</v>
      </c>
      <c r="U34" s="33">
        <f t="shared" si="10"/>
        <v>0</v>
      </c>
      <c r="V34" s="34">
        <f t="shared" si="8"/>
        <v>0</v>
      </c>
      <c r="W34" s="35">
        <f t="shared" si="11"/>
        <v>0.7027027027027027</v>
      </c>
      <c r="X34" s="33">
        <v>1.0769230769230769</v>
      </c>
      <c r="Y34" s="34">
        <v>0.5897435897435898</v>
      </c>
      <c r="Z34" s="137">
        <v>0.542200328407225</v>
      </c>
      <c r="AA34" s="138">
        <v>1.0790682414698163</v>
      </c>
      <c r="AB34" s="139">
        <v>0.625082074852265</v>
      </c>
    </row>
    <row r="35" spans="1:28" s="151" customFormat="1" ht="13.5" customHeight="1">
      <c r="A35" s="318"/>
      <c r="B35" s="140" t="s">
        <v>30</v>
      </c>
      <c r="C35" s="82">
        <v>1</v>
      </c>
      <c r="D35" s="83">
        <v>1</v>
      </c>
      <c r="E35" s="83">
        <v>0</v>
      </c>
      <c r="F35" s="83">
        <v>23</v>
      </c>
      <c r="G35" s="83">
        <v>6</v>
      </c>
      <c r="H35" s="83">
        <v>0</v>
      </c>
      <c r="I35" s="84">
        <v>0</v>
      </c>
      <c r="J35" s="26">
        <f t="shared" si="0"/>
        <v>31</v>
      </c>
      <c r="K35" s="80">
        <v>48</v>
      </c>
      <c r="L35" s="81">
        <v>19</v>
      </c>
      <c r="M35" s="79">
        <v>1669</v>
      </c>
      <c r="N35" s="80">
        <v>3070</v>
      </c>
      <c r="O35" s="136">
        <v>1881</v>
      </c>
      <c r="P35" s="32">
        <f t="shared" si="2"/>
        <v>0.3333333333333333</v>
      </c>
      <c r="Q35" s="33">
        <f t="shared" si="9"/>
        <v>0.16666666666666666</v>
      </c>
      <c r="R35" s="33">
        <f t="shared" si="4"/>
        <v>0</v>
      </c>
      <c r="S35" s="33">
        <f t="shared" si="5"/>
        <v>2.090909090909091</v>
      </c>
      <c r="T35" s="33">
        <f t="shared" si="6"/>
        <v>1.5</v>
      </c>
      <c r="U35" s="33">
        <f t="shared" si="10"/>
        <v>0</v>
      </c>
      <c r="V35" s="34">
        <f t="shared" si="8"/>
        <v>0</v>
      </c>
      <c r="W35" s="35">
        <f t="shared" si="11"/>
        <v>0.8378378378378378</v>
      </c>
      <c r="X35" s="33">
        <v>1.2307692307692308</v>
      </c>
      <c r="Y35" s="34">
        <v>0.48717948717948717</v>
      </c>
      <c r="Z35" s="137">
        <v>0.5472131147540984</v>
      </c>
      <c r="AA35" s="138">
        <v>1.010200723922343</v>
      </c>
      <c r="AB35" s="139">
        <v>0.617125984251969</v>
      </c>
    </row>
    <row r="36" spans="1:28" s="151" customFormat="1" ht="13.5" customHeight="1">
      <c r="A36" s="316">
        <v>8</v>
      </c>
      <c r="B36" s="145" t="s">
        <v>31</v>
      </c>
      <c r="C36" s="79">
        <v>4</v>
      </c>
      <c r="D36" s="80">
        <v>0</v>
      </c>
      <c r="E36" s="80">
        <v>0</v>
      </c>
      <c r="F36" s="80">
        <v>39</v>
      </c>
      <c r="G36" s="80">
        <v>12</v>
      </c>
      <c r="H36" s="80">
        <v>1</v>
      </c>
      <c r="I36" s="81">
        <v>0</v>
      </c>
      <c r="J36" s="223">
        <f t="shared" si="0"/>
        <v>56</v>
      </c>
      <c r="K36" s="87">
        <v>31</v>
      </c>
      <c r="L36" s="88">
        <v>62</v>
      </c>
      <c r="M36" s="86">
        <v>1481</v>
      </c>
      <c r="N36" s="87">
        <v>2431</v>
      </c>
      <c r="O36" s="147">
        <v>1893</v>
      </c>
      <c r="P36" s="89">
        <f t="shared" si="2"/>
        <v>1.3333333333333333</v>
      </c>
      <c r="Q36" s="90">
        <f t="shared" si="9"/>
        <v>0</v>
      </c>
      <c r="R36" s="90">
        <f t="shared" si="4"/>
        <v>0</v>
      </c>
      <c r="S36" s="90">
        <f t="shared" si="5"/>
        <v>3.5454545454545454</v>
      </c>
      <c r="T36" s="90">
        <f t="shared" si="6"/>
        <v>3</v>
      </c>
      <c r="U36" s="90">
        <f t="shared" si="10"/>
        <v>0.25</v>
      </c>
      <c r="V36" s="227">
        <f t="shared" si="8"/>
        <v>0</v>
      </c>
      <c r="W36" s="92">
        <f t="shared" si="11"/>
        <v>1.5135135135135136</v>
      </c>
      <c r="X36" s="90">
        <v>0.7948717948717948</v>
      </c>
      <c r="Y36" s="91">
        <v>1.5897435897435896</v>
      </c>
      <c r="Z36" s="148">
        <v>0.49153667441088617</v>
      </c>
      <c r="AA36" s="149">
        <v>0.8007246376811594</v>
      </c>
      <c r="AB36" s="150">
        <v>0.623107307439105</v>
      </c>
    </row>
    <row r="37" spans="1:28" s="151" customFormat="1" ht="13.5" customHeight="1">
      <c r="A37" s="317"/>
      <c r="B37" s="135" t="s">
        <v>32</v>
      </c>
      <c r="C37" s="79">
        <v>4</v>
      </c>
      <c r="D37" s="80">
        <v>1</v>
      </c>
      <c r="E37" s="80">
        <v>6</v>
      </c>
      <c r="F37" s="80">
        <v>13</v>
      </c>
      <c r="G37" s="80">
        <v>8</v>
      </c>
      <c r="H37" s="80">
        <v>0</v>
      </c>
      <c r="I37" s="81">
        <v>0</v>
      </c>
      <c r="J37" s="26">
        <f aca="true" t="shared" si="12" ref="J37:J58">SUM(C37:I37)</f>
        <v>32</v>
      </c>
      <c r="K37" s="80">
        <v>38</v>
      </c>
      <c r="L37" s="81">
        <v>36</v>
      </c>
      <c r="M37" s="79">
        <v>1371</v>
      </c>
      <c r="N37" s="80">
        <v>1732</v>
      </c>
      <c r="O37" s="136">
        <v>1455</v>
      </c>
      <c r="P37" s="32">
        <f t="shared" si="2"/>
        <v>1.3333333333333333</v>
      </c>
      <c r="Q37" s="33">
        <f t="shared" si="9"/>
        <v>0.16666666666666666</v>
      </c>
      <c r="R37" s="33">
        <f t="shared" si="4"/>
        <v>1.2</v>
      </c>
      <c r="S37" s="33">
        <f t="shared" si="5"/>
        <v>1.1818181818181819</v>
      </c>
      <c r="T37" s="33">
        <f t="shared" si="6"/>
        <v>2</v>
      </c>
      <c r="U37" s="33">
        <f t="shared" si="10"/>
        <v>0</v>
      </c>
      <c r="V37" s="228">
        <f t="shared" si="8"/>
        <v>0</v>
      </c>
      <c r="W37" s="35">
        <f t="shared" si="11"/>
        <v>0.8648648648648649</v>
      </c>
      <c r="X37" s="33">
        <v>0.9743589743589743</v>
      </c>
      <c r="Y37" s="34">
        <v>0.9230769230769231</v>
      </c>
      <c r="Z37" s="137">
        <v>0.45442492542260526</v>
      </c>
      <c r="AA37" s="138">
        <v>0.5729407872973867</v>
      </c>
      <c r="AB37" s="139">
        <v>0.485647530040053</v>
      </c>
    </row>
    <row r="38" spans="1:28" s="151" customFormat="1" ht="13.5" customHeight="1">
      <c r="A38" s="317"/>
      <c r="B38" s="135" t="s">
        <v>33</v>
      </c>
      <c r="C38" s="79">
        <v>1</v>
      </c>
      <c r="D38" s="80">
        <v>6</v>
      </c>
      <c r="E38" s="80">
        <v>8</v>
      </c>
      <c r="F38" s="80">
        <v>21</v>
      </c>
      <c r="G38" s="80">
        <v>2</v>
      </c>
      <c r="H38" s="80">
        <v>2</v>
      </c>
      <c r="I38" s="81">
        <v>0</v>
      </c>
      <c r="J38" s="26">
        <f t="shared" si="12"/>
        <v>40</v>
      </c>
      <c r="K38" s="80">
        <v>22</v>
      </c>
      <c r="L38" s="81">
        <v>25</v>
      </c>
      <c r="M38" s="79">
        <v>1208</v>
      </c>
      <c r="N38" s="80">
        <v>1484</v>
      </c>
      <c r="O38" s="136">
        <v>1365</v>
      </c>
      <c r="P38" s="32">
        <f t="shared" si="2"/>
        <v>0.3333333333333333</v>
      </c>
      <c r="Q38" s="33">
        <f t="shared" si="9"/>
        <v>1</v>
      </c>
      <c r="R38" s="33">
        <f t="shared" si="4"/>
        <v>1.6</v>
      </c>
      <c r="S38" s="33">
        <f t="shared" si="5"/>
        <v>1.9090909090909092</v>
      </c>
      <c r="T38" s="33">
        <f t="shared" si="6"/>
        <v>0.5</v>
      </c>
      <c r="U38" s="33">
        <f t="shared" si="10"/>
        <v>0.5</v>
      </c>
      <c r="V38" s="228">
        <f t="shared" si="8"/>
        <v>0</v>
      </c>
      <c r="W38" s="35">
        <f t="shared" si="11"/>
        <v>1.0810810810810811</v>
      </c>
      <c r="X38" s="33">
        <v>0.5641025641025641</v>
      </c>
      <c r="Y38" s="34">
        <v>0.6410256410256411</v>
      </c>
      <c r="Z38" s="137">
        <v>0.3971071663379356</v>
      </c>
      <c r="AA38" s="138">
        <v>0.4917163684559311</v>
      </c>
      <c r="AB38" s="139">
        <v>0.449308755760369</v>
      </c>
    </row>
    <row r="39" spans="1:28" s="151" customFormat="1" ht="13.5" customHeight="1">
      <c r="A39" s="318"/>
      <c r="B39" s="140" t="s">
        <v>34</v>
      </c>
      <c r="C39" s="82">
        <v>2</v>
      </c>
      <c r="D39" s="83">
        <v>1</v>
      </c>
      <c r="E39" s="83">
        <v>6</v>
      </c>
      <c r="F39" s="83">
        <v>21</v>
      </c>
      <c r="G39" s="83">
        <v>2</v>
      </c>
      <c r="H39" s="83">
        <v>1</v>
      </c>
      <c r="I39" s="84">
        <v>1</v>
      </c>
      <c r="J39" s="40">
        <f t="shared" si="12"/>
        <v>34</v>
      </c>
      <c r="K39" s="83">
        <v>15</v>
      </c>
      <c r="L39" s="84">
        <v>21</v>
      </c>
      <c r="M39" s="82">
        <v>1142</v>
      </c>
      <c r="N39" s="83">
        <v>1292</v>
      </c>
      <c r="O39" s="141">
        <v>1204</v>
      </c>
      <c r="P39" s="46">
        <f t="shared" si="2"/>
        <v>0.6666666666666666</v>
      </c>
      <c r="Q39" s="47">
        <f t="shared" si="9"/>
        <v>0.16666666666666666</v>
      </c>
      <c r="R39" s="47">
        <f t="shared" si="4"/>
        <v>1.2</v>
      </c>
      <c r="S39" s="47">
        <f t="shared" si="5"/>
        <v>1.9090909090909092</v>
      </c>
      <c r="T39" s="47">
        <f t="shared" si="6"/>
        <v>0.5</v>
      </c>
      <c r="U39" s="47">
        <f t="shared" si="10"/>
        <v>0.25</v>
      </c>
      <c r="V39" s="229">
        <f t="shared" si="8"/>
        <v>0.25</v>
      </c>
      <c r="W39" s="49">
        <f t="shared" si="11"/>
        <v>0.918918918918919</v>
      </c>
      <c r="X39" s="47">
        <v>0.38461538461538464</v>
      </c>
      <c r="Y39" s="48">
        <v>0.5384615384615384</v>
      </c>
      <c r="Z39" s="142">
        <v>0.37491792514773475</v>
      </c>
      <c r="AA39" s="138">
        <v>0.425</v>
      </c>
      <c r="AB39" s="139">
        <v>0.395272488509521</v>
      </c>
    </row>
    <row r="40" spans="1:28" s="151" customFormat="1" ht="13.5" customHeight="1">
      <c r="A40" s="316">
        <v>9</v>
      </c>
      <c r="B40" s="145" t="s">
        <v>35</v>
      </c>
      <c r="C40" s="86">
        <v>2</v>
      </c>
      <c r="D40" s="87">
        <v>1</v>
      </c>
      <c r="E40" s="87">
        <v>2</v>
      </c>
      <c r="F40" s="87">
        <v>16</v>
      </c>
      <c r="G40" s="87">
        <v>12</v>
      </c>
      <c r="H40" s="87">
        <v>0</v>
      </c>
      <c r="I40" s="88">
        <v>1</v>
      </c>
      <c r="J40" s="223">
        <f t="shared" si="12"/>
        <v>34</v>
      </c>
      <c r="K40" s="87">
        <v>11</v>
      </c>
      <c r="L40" s="88">
        <v>29</v>
      </c>
      <c r="M40" s="86">
        <v>1037</v>
      </c>
      <c r="N40" s="87">
        <v>1017</v>
      </c>
      <c r="O40" s="147">
        <v>1180</v>
      </c>
      <c r="P40" s="32">
        <f t="shared" si="2"/>
        <v>0.6666666666666666</v>
      </c>
      <c r="Q40" s="33">
        <f t="shared" si="9"/>
        <v>0.16666666666666666</v>
      </c>
      <c r="R40" s="33">
        <f t="shared" si="4"/>
        <v>0.4</v>
      </c>
      <c r="S40" s="33">
        <f t="shared" si="5"/>
        <v>1.4545454545454546</v>
      </c>
      <c r="T40" s="33">
        <f t="shared" si="6"/>
        <v>3</v>
      </c>
      <c r="U40" s="33">
        <f t="shared" si="10"/>
        <v>0</v>
      </c>
      <c r="V40" s="34">
        <f t="shared" si="8"/>
        <v>0.25</v>
      </c>
      <c r="W40" s="35">
        <f t="shared" si="11"/>
        <v>0.918918918918919</v>
      </c>
      <c r="X40" s="90">
        <v>0.28205128205128205</v>
      </c>
      <c r="Y40" s="91">
        <v>0.7435897435897436</v>
      </c>
      <c r="Z40" s="148">
        <v>0.34067017082785805</v>
      </c>
      <c r="AA40" s="149">
        <v>0.33509060955518943</v>
      </c>
      <c r="AB40" s="150">
        <v>0.388541323674679</v>
      </c>
    </row>
    <row r="41" spans="1:28" s="151" customFormat="1" ht="13.5" customHeight="1">
      <c r="A41" s="317"/>
      <c r="B41" s="135" t="s">
        <v>36</v>
      </c>
      <c r="C41" s="79">
        <v>6</v>
      </c>
      <c r="D41" s="80">
        <v>2</v>
      </c>
      <c r="E41" s="80">
        <v>1</v>
      </c>
      <c r="F41" s="80">
        <v>20</v>
      </c>
      <c r="G41" s="80">
        <v>1</v>
      </c>
      <c r="H41" s="80">
        <v>0</v>
      </c>
      <c r="I41" s="81">
        <v>0</v>
      </c>
      <c r="J41" s="26">
        <f t="shared" si="12"/>
        <v>30</v>
      </c>
      <c r="K41" s="80">
        <v>10</v>
      </c>
      <c r="L41" s="81">
        <v>44</v>
      </c>
      <c r="M41" s="79">
        <v>1053</v>
      </c>
      <c r="N41" s="80">
        <v>890</v>
      </c>
      <c r="O41" s="136">
        <v>1163</v>
      </c>
      <c r="P41" s="32">
        <f t="shared" si="2"/>
        <v>2</v>
      </c>
      <c r="Q41" s="33">
        <f t="shared" si="9"/>
        <v>0.3333333333333333</v>
      </c>
      <c r="R41" s="33">
        <f t="shared" si="4"/>
        <v>0.2</v>
      </c>
      <c r="S41" s="33">
        <f t="shared" si="5"/>
        <v>1.8181818181818181</v>
      </c>
      <c r="T41" s="33">
        <f t="shared" si="6"/>
        <v>0.25</v>
      </c>
      <c r="U41" s="33">
        <f t="shared" si="10"/>
        <v>0</v>
      </c>
      <c r="V41" s="34">
        <f t="shared" si="8"/>
        <v>0</v>
      </c>
      <c r="W41" s="35">
        <f t="shared" si="11"/>
        <v>0.8108108108108109</v>
      </c>
      <c r="X41" s="33">
        <v>0.2564102564102564</v>
      </c>
      <c r="Y41" s="34">
        <v>1.1282051282051282</v>
      </c>
      <c r="Z41" s="137">
        <v>0.34672374053342114</v>
      </c>
      <c r="AA41" s="138">
        <v>0.29266688589279843</v>
      </c>
      <c r="AB41" s="139">
        <v>0.38344873062974</v>
      </c>
    </row>
    <row r="42" spans="1:28" s="151" customFormat="1" ht="13.5" customHeight="1">
      <c r="A42" s="317"/>
      <c r="B42" s="135" t="s">
        <v>37</v>
      </c>
      <c r="C42" s="79">
        <v>2</v>
      </c>
      <c r="D42" s="80">
        <v>0</v>
      </c>
      <c r="E42" s="80">
        <v>1</v>
      </c>
      <c r="F42" s="80">
        <v>8</v>
      </c>
      <c r="G42" s="80">
        <v>2</v>
      </c>
      <c r="H42" s="80">
        <v>1</v>
      </c>
      <c r="I42" s="81">
        <v>0</v>
      </c>
      <c r="J42" s="26">
        <f t="shared" si="12"/>
        <v>14</v>
      </c>
      <c r="K42" s="80">
        <v>7</v>
      </c>
      <c r="L42" s="81">
        <v>74</v>
      </c>
      <c r="M42" s="79">
        <v>720</v>
      </c>
      <c r="N42" s="80">
        <v>674</v>
      </c>
      <c r="O42" s="136">
        <v>896</v>
      </c>
      <c r="P42" s="32">
        <f t="shared" si="2"/>
        <v>0.6666666666666666</v>
      </c>
      <c r="Q42" s="33">
        <f t="shared" si="9"/>
        <v>0</v>
      </c>
      <c r="R42" s="33">
        <f t="shared" si="4"/>
        <v>0.2</v>
      </c>
      <c r="S42" s="33">
        <f t="shared" si="5"/>
        <v>0.7272727272727273</v>
      </c>
      <c r="T42" s="33">
        <f t="shared" si="6"/>
        <v>0.5</v>
      </c>
      <c r="U42" s="33">
        <f t="shared" si="10"/>
        <v>0.25</v>
      </c>
      <c r="V42" s="34">
        <f t="shared" si="8"/>
        <v>0</v>
      </c>
      <c r="W42" s="35">
        <f t="shared" si="11"/>
        <v>0.3783783783783784</v>
      </c>
      <c r="X42" s="33">
        <v>0.1794871794871795</v>
      </c>
      <c r="Y42" s="34">
        <v>1.8974358974358974</v>
      </c>
      <c r="Z42" s="137">
        <v>0.2366086099244167</v>
      </c>
      <c r="AA42" s="138">
        <v>0.22214897824653923</v>
      </c>
      <c r="AB42" s="139">
        <v>0.295417078799868</v>
      </c>
    </row>
    <row r="43" spans="1:28" s="151" customFormat="1" ht="13.5" customHeight="1">
      <c r="A43" s="317"/>
      <c r="B43" s="135" t="s">
        <v>38</v>
      </c>
      <c r="C43" s="79">
        <v>3</v>
      </c>
      <c r="D43" s="80">
        <v>4</v>
      </c>
      <c r="E43" s="80">
        <v>4</v>
      </c>
      <c r="F43" s="80">
        <v>9</v>
      </c>
      <c r="G43" s="80">
        <v>1</v>
      </c>
      <c r="H43" s="80">
        <v>1</v>
      </c>
      <c r="I43" s="81">
        <v>1</v>
      </c>
      <c r="J43" s="26">
        <f t="shared" si="12"/>
        <v>23</v>
      </c>
      <c r="K43" s="80">
        <v>0</v>
      </c>
      <c r="L43" s="81">
        <v>41</v>
      </c>
      <c r="M43" s="79">
        <v>677</v>
      </c>
      <c r="N43" s="80">
        <v>470</v>
      </c>
      <c r="O43" s="136">
        <v>695</v>
      </c>
      <c r="P43" s="32">
        <f t="shared" si="2"/>
        <v>1</v>
      </c>
      <c r="Q43" s="33">
        <f t="shared" si="9"/>
        <v>0.6666666666666666</v>
      </c>
      <c r="R43" s="33">
        <f t="shared" si="4"/>
        <v>0.8</v>
      </c>
      <c r="S43" s="33">
        <f t="shared" si="5"/>
        <v>0.8181818181818182</v>
      </c>
      <c r="T43" s="33">
        <f t="shared" si="6"/>
        <v>0.25</v>
      </c>
      <c r="U43" s="33">
        <f t="shared" si="10"/>
        <v>0.25</v>
      </c>
      <c r="V43" s="34">
        <f t="shared" si="8"/>
        <v>0.25</v>
      </c>
      <c r="W43" s="35">
        <f t="shared" si="11"/>
        <v>0.6216216216216216</v>
      </c>
      <c r="X43" s="33">
        <v>0</v>
      </c>
      <c r="Y43" s="34">
        <v>1.0512820512820513</v>
      </c>
      <c r="Z43" s="137">
        <v>0.22211286089238846</v>
      </c>
      <c r="AA43" s="138">
        <v>0.15460526315789475</v>
      </c>
      <c r="AB43" s="139">
        <v>0.228543242354489</v>
      </c>
    </row>
    <row r="44" spans="1:28" s="151" customFormat="1" ht="13.5" customHeight="1">
      <c r="A44" s="318"/>
      <c r="B44" s="140" t="s">
        <v>39</v>
      </c>
      <c r="C44" s="82">
        <v>2</v>
      </c>
      <c r="D44" s="83">
        <v>1</v>
      </c>
      <c r="E44" s="83">
        <v>0</v>
      </c>
      <c r="F44" s="83">
        <v>3</v>
      </c>
      <c r="G44" s="83">
        <v>0</v>
      </c>
      <c r="H44" s="83">
        <v>0</v>
      </c>
      <c r="I44" s="84">
        <v>1</v>
      </c>
      <c r="J44" s="26">
        <f t="shared" si="12"/>
        <v>7</v>
      </c>
      <c r="K44" s="83">
        <v>5</v>
      </c>
      <c r="L44" s="84">
        <v>33</v>
      </c>
      <c r="M44" s="82">
        <v>572</v>
      </c>
      <c r="N44" s="83">
        <v>499</v>
      </c>
      <c r="O44" s="141">
        <v>577</v>
      </c>
      <c r="P44" s="32">
        <f t="shared" si="2"/>
        <v>0.6666666666666666</v>
      </c>
      <c r="Q44" s="33">
        <f t="shared" si="9"/>
        <v>0.16666666666666666</v>
      </c>
      <c r="R44" s="33">
        <f t="shared" si="4"/>
        <v>0</v>
      </c>
      <c r="S44" s="33">
        <f t="shared" si="5"/>
        <v>0.2727272727272727</v>
      </c>
      <c r="T44" s="33">
        <f t="shared" si="6"/>
        <v>0</v>
      </c>
      <c r="U44" s="33">
        <f t="shared" si="10"/>
        <v>0</v>
      </c>
      <c r="V44" s="34">
        <f t="shared" si="8"/>
        <v>0.25</v>
      </c>
      <c r="W44" s="35">
        <f t="shared" si="11"/>
        <v>0.1891891891891892</v>
      </c>
      <c r="X44" s="47">
        <v>0.1282051282051282</v>
      </c>
      <c r="Y44" s="48">
        <v>0.8461538461538461</v>
      </c>
      <c r="Z44" s="142">
        <v>0.18809602104570866</v>
      </c>
      <c r="AA44" s="143">
        <v>0.16409075961854652</v>
      </c>
      <c r="AB44" s="144">
        <v>0.189615511008873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1</v>
      </c>
      <c r="E45" s="80">
        <v>0</v>
      </c>
      <c r="F45" s="80">
        <v>7</v>
      </c>
      <c r="G45" s="80">
        <v>0</v>
      </c>
      <c r="H45" s="80">
        <v>0</v>
      </c>
      <c r="I45" s="81">
        <v>0</v>
      </c>
      <c r="J45" s="223">
        <f t="shared" si="12"/>
        <v>8</v>
      </c>
      <c r="K45" s="80">
        <v>3</v>
      </c>
      <c r="L45" s="81">
        <v>22</v>
      </c>
      <c r="M45" s="79">
        <v>512</v>
      </c>
      <c r="N45" s="80">
        <v>411</v>
      </c>
      <c r="O45" s="136">
        <v>401</v>
      </c>
      <c r="P45" s="89">
        <f t="shared" si="2"/>
        <v>0</v>
      </c>
      <c r="Q45" s="90">
        <f t="shared" si="9"/>
        <v>0.16666666666666666</v>
      </c>
      <c r="R45" s="90">
        <f t="shared" si="4"/>
        <v>0</v>
      </c>
      <c r="S45" s="90">
        <f t="shared" si="5"/>
        <v>0.6363636363636364</v>
      </c>
      <c r="T45" s="90">
        <f t="shared" si="6"/>
        <v>0</v>
      </c>
      <c r="U45" s="90">
        <f t="shared" si="10"/>
        <v>0</v>
      </c>
      <c r="V45" s="227">
        <f t="shared" si="8"/>
        <v>0</v>
      </c>
      <c r="W45" s="92">
        <f t="shared" si="11"/>
        <v>0.21621621621621623</v>
      </c>
      <c r="X45" s="33">
        <v>0.07692307692307693</v>
      </c>
      <c r="Y45" s="34">
        <v>0.5641025641025641</v>
      </c>
      <c r="Z45" s="137">
        <v>0.16792390947851754</v>
      </c>
      <c r="AA45" s="138">
        <v>0.13418217433888344</v>
      </c>
      <c r="AB45" s="139">
        <v>0.131864518250575</v>
      </c>
    </row>
    <row r="46" spans="1:28" s="151" customFormat="1" ht="13.5" customHeight="1">
      <c r="A46" s="317"/>
      <c r="B46" s="135" t="s">
        <v>41</v>
      </c>
      <c r="C46" s="79">
        <v>1</v>
      </c>
      <c r="D46" s="80">
        <v>2</v>
      </c>
      <c r="E46" s="80">
        <v>0</v>
      </c>
      <c r="F46" s="80">
        <v>1</v>
      </c>
      <c r="G46" s="80">
        <v>0</v>
      </c>
      <c r="H46" s="80">
        <v>0</v>
      </c>
      <c r="I46" s="81">
        <v>0</v>
      </c>
      <c r="J46" s="26">
        <f t="shared" si="12"/>
        <v>4</v>
      </c>
      <c r="K46" s="80">
        <v>2</v>
      </c>
      <c r="L46" s="81">
        <v>24</v>
      </c>
      <c r="M46" s="79">
        <v>495</v>
      </c>
      <c r="N46" s="80">
        <v>333</v>
      </c>
      <c r="O46" s="136">
        <v>330</v>
      </c>
      <c r="P46" s="32">
        <f t="shared" si="2"/>
        <v>0.3333333333333333</v>
      </c>
      <c r="Q46" s="33">
        <f t="shared" si="9"/>
        <v>0.3333333333333333</v>
      </c>
      <c r="R46" s="33">
        <f t="shared" si="4"/>
        <v>0</v>
      </c>
      <c r="S46" s="33">
        <f t="shared" si="5"/>
        <v>0.09090909090909091</v>
      </c>
      <c r="T46" s="33">
        <f t="shared" si="6"/>
        <v>0</v>
      </c>
      <c r="U46" s="33">
        <f t="shared" si="10"/>
        <v>0</v>
      </c>
      <c r="V46" s="228">
        <f t="shared" si="8"/>
        <v>0</v>
      </c>
      <c r="W46" s="35">
        <f t="shared" si="11"/>
        <v>0.10810810810810811</v>
      </c>
      <c r="X46" s="33">
        <v>0.05128205128205128</v>
      </c>
      <c r="Y46" s="34">
        <v>0.6153846153846154</v>
      </c>
      <c r="Z46" s="137">
        <v>0.1624548736462094</v>
      </c>
      <c r="AA46" s="138">
        <v>0.10950345281157514</v>
      </c>
      <c r="AB46" s="139">
        <v>0.108374384236453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1</v>
      </c>
      <c r="F47" s="80">
        <v>0</v>
      </c>
      <c r="G47" s="80">
        <v>1</v>
      </c>
      <c r="H47" s="80">
        <v>0</v>
      </c>
      <c r="I47" s="81">
        <v>0</v>
      </c>
      <c r="J47" s="26">
        <f t="shared" si="12"/>
        <v>2</v>
      </c>
      <c r="K47" s="80">
        <v>0</v>
      </c>
      <c r="L47" s="81">
        <v>18</v>
      </c>
      <c r="M47" s="79">
        <v>541</v>
      </c>
      <c r="N47" s="80">
        <v>359</v>
      </c>
      <c r="O47" s="136">
        <v>366</v>
      </c>
      <c r="P47" s="32">
        <f t="shared" si="2"/>
        <v>0</v>
      </c>
      <c r="Q47" s="33">
        <f t="shared" si="9"/>
        <v>0</v>
      </c>
      <c r="R47" s="33">
        <f t="shared" si="4"/>
        <v>0.2</v>
      </c>
      <c r="S47" s="33">
        <f t="shared" si="5"/>
        <v>0</v>
      </c>
      <c r="T47" s="33">
        <f t="shared" si="6"/>
        <v>0.25</v>
      </c>
      <c r="U47" s="33">
        <f t="shared" si="10"/>
        <v>0</v>
      </c>
      <c r="V47" s="228">
        <f t="shared" si="8"/>
        <v>0</v>
      </c>
      <c r="W47" s="35">
        <f t="shared" si="11"/>
        <v>0.05405405405405406</v>
      </c>
      <c r="X47" s="33">
        <v>0</v>
      </c>
      <c r="Y47" s="34">
        <v>0.46153846153846156</v>
      </c>
      <c r="Z47" s="137">
        <v>0.1762214983713355</v>
      </c>
      <c r="AA47" s="138">
        <v>0.11813096413293847</v>
      </c>
      <c r="AB47" s="139">
        <v>0.120118148999015</v>
      </c>
    </row>
    <row r="48" spans="1:28" s="151" customFormat="1" ht="13.5" customHeight="1">
      <c r="A48" s="318"/>
      <c r="B48" s="140" t="s">
        <v>43</v>
      </c>
      <c r="C48" s="82">
        <v>1</v>
      </c>
      <c r="D48" s="83">
        <v>1</v>
      </c>
      <c r="E48" s="83">
        <v>0</v>
      </c>
      <c r="F48" s="83">
        <v>2</v>
      </c>
      <c r="G48" s="83">
        <v>0</v>
      </c>
      <c r="H48" s="83">
        <v>0</v>
      </c>
      <c r="I48" s="84">
        <v>0</v>
      </c>
      <c r="J48" s="40">
        <f t="shared" si="12"/>
        <v>4</v>
      </c>
      <c r="K48" s="83">
        <v>0</v>
      </c>
      <c r="L48" s="84">
        <v>42</v>
      </c>
      <c r="M48" s="82">
        <v>542</v>
      </c>
      <c r="N48" s="83">
        <v>363</v>
      </c>
      <c r="O48" s="141">
        <v>509</v>
      </c>
      <c r="P48" s="46">
        <f t="shared" si="2"/>
        <v>0.3333333333333333</v>
      </c>
      <c r="Q48" s="47">
        <f t="shared" si="9"/>
        <v>0.16666666666666666</v>
      </c>
      <c r="R48" s="47">
        <f t="shared" si="4"/>
        <v>0</v>
      </c>
      <c r="S48" s="47">
        <f t="shared" si="5"/>
        <v>0.18181818181818182</v>
      </c>
      <c r="T48" s="47">
        <f t="shared" si="6"/>
        <v>0</v>
      </c>
      <c r="U48" s="47">
        <f t="shared" si="10"/>
        <v>0</v>
      </c>
      <c r="V48" s="229">
        <f t="shared" si="8"/>
        <v>0</v>
      </c>
      <c r="W48" s="49">
        <f t="shared" si="11"/>
        <v>0.10810810810810811</v>
      </c>
      <c r="X48" s="47">
        <v>0</v>
      </c>
      <c r="Y48" s="48">
        <v>1.0769230769230769</v>
      </c>
      <c r="Z48" s="142">
        <v>0.17770491803278687</v>
      </c>
      <c r="AA48" s="138">
        <v>0.119486504279131</v>
      </c>
      <c r="AB48" s="139">
        <v>0.167544437129691</v>
      </c>
    </row>
    <row r="49" spans="1:28" s="151" customFormat="1" ht="13.5" customHeight="1">
      <c r="A49" s="316">
        <v>11</v>
      </c>
      <c r="B49" s="145" t="s">
        <v>44</v>
      </c>
      <c r="C49" s="86">
        <v>2</v>
      </c>
      <c r="D49" s="87">
        <v>3</v>
      </c>
      <c r="E49" s="87">
        <v>1</v>
      </c>
      <c r="F49" s="87">
        <v>2</v>
      </c>
      <c r="G49" s="87">
        <v>1</v>
      </c>
      <c r="H49" s="87">
        <v>0</v>
      </c>
      <c r="I49" s="88">
        <v>0</v>
      </c>
      <c r="J49" s="26">
        <f t="shared" si="12"/>
        <v>9</v>
      </c>
      <c r="K49" s="87">
        <v>0</v>
      </c>
      <c r="L49" s="88">
        <v>16</v>
      </c>
      <c r="M49" s="86">
        <v>693</v>
      </c>
      <c r="N49" s="87">
        <v>366</v>
      </c>
      <c r="O49" s="147">
        <v>442</v>
      </c>
      <c r="P49" s="32">
        <f t="shared" si="2"/>
        <v>0.6666666666666666</v>
      </c>
      <c r="Q49" s="33">
        <f t="shared" si="9"/>
        <v>0.5</v>
      </c>
      <c r="R49" s="33">
        <f t="shared" si="4"/>
        <v>0.2</v>
      </c>
      <c r="S49" s="33">
        <f t="shared" si="5"/>
        <v>0.18181818181818182</v>
      </c>
      <c r="T49" s="33">
        <f t="shared" si="6"/>
        <v>0.25</v>
      </c>
      <c r="U49" s="33">
        <f t="shared" si="10"/>
        <v>0</v>
      </c>
      <c r="V49" s="34">
        <f t="shared" si="8"/>
        <v>0</v>
      </c>
      <c r="W49" s="35">
        <f t="shared" si="11"/>
        <v>0.24324324324324326</v>
      </c>
      <c r="X49" s="90">
        <v>0</v>
      </c>
      <c r="Y49" s="91">
        <v>0.41025641025641024</v>
      </c>
      <c r="Z49" s="148">
        <v>0.22721311475409836</v>
      </c>
      <c r="AA49" s="149">
        <v>0.12035514633344295</v>
      </c>
      <c r="AB49" s="150">
        <v>0.145203679369251</v>
      </c>
    </row>
    <row r="50" spans="1:28" s="151" customFormat="1" ht="13.5" customHeight="1">
      <c r="A50" s="317"/>
      <c r="B50" s="135" t="s">
        <v>45</v>
      </c>
      <c r="C50" s="79">
        <v>2</v>
      </c>
      <c r="D50" s="80">
        <v>6</v>
      </c>
      <c r="E50" s="80">
        <v>0</v>
      </c>
      <c r="F50" s="80">
        <v>1</v>
      </c>
      <c r="G50" s="80">
        <v>0</v>
      </c>
      <c r="H50" s="80">
        <v>0</v>
      </c>
      <c r="I50" s="81">
        <v>1</v>
      </c>
      <c r="J50" s="26">
        <f t="shared" si="12"/>
        <v>10</v>
      </c>
      <c r="K50" s="80">
        <v>1</v>
      </c>
      <c r="L50" s="81">
        <v>29</v>
      </c>
      <c r="M50" s="79">
        <v>713</v>
      </c>
      <c r="N50" s="80">
        <v>451</v>
      </c>
      <c r="O50" s="136">
        <v>543</v>
      </c>
      <c r="P50" s="32">
        <f t="shared" si="2"/>
        <v>0.6666666666666666</v>
      </c>
      <c r="Q50" s="33">
        <f t="shared" si="9"/>
        <v>1</v>
      </c>
      <c r="R50" s="33">
        <f t="shared" si="4"/>
        <v>0</v>
      </c>
      <c r="S50" s="33">
        <f t="shared" si="5"/>
        <v>0.09090909090909091</v>
      </c>
      <c r="T50" s="33">
        <f t="shared" si="6"/>
        <v>0</v>
      </c>
      <c r="U50" s="33">
        <f t="shared" si="10"/>
        <v>0</v>
      </c>
      <c r="V50" s="34">
        <f t="shared" si="8"/>
        <v>0.25</v>
      </c>
      <c r="W50" s="35">
        <f t="shared" si="11"/>
        <v>0.2702702702702703</v>
      </c>
      <c r="X50" s="33">
        <v>0.02564102564102564</v>
      </c>
      <c r="Y50" s="34">
        <v>0.7435897435897436</v>
      </c>
      <c r="Z50" s="137">
        <v>0.2340774786605384</v>
      </c>
      <c r="AA50" s="138">
        <v>0.14816031537450722</v>
      </c>
      <c r="AB50" s="139">
        <v>0.178208073514933</v>
      </c>
    </row>
    <row r="51" spans="1:28" s="151" customFormat="1" ht="13.5" customHeight="1">
      <c r="A51" s="317"/>
      <c r="B51" s="135" t="s">
        <v>46</v>
      </c>
      <c r="C51" s="79">
        <v>9</v>
      </c>
      <c r="D51" s="80">
        <v>12</v>
      </c>
      <c r="E51" s="80">
        <v>0</v>
      </c>
      <c r="F51" s="80">
        <v>1</v>
      </c>
      <c r="G51" s="80">
        <v>0</v>
      </c>
      <c r="H51" s="80">
        <v>0</v>
      </c>
      <c r="I51" s="81">
        <v>1</v>
      </c>
      <c r="J51" s="26">
        <f t="shared" si="12"/>
        <v>23</v>
      </c>
      <c r="K51" s="80">
        <v>0</v>
      </c>
      <c r="L51" s="81">
        <v>17</v>
      </c>
      <c r="M51" s="79">
        <v>836</v>
      </c>
      <c r="N51" s="80">
        <v>526</v>
      </c>
      <c r="O51" s="136">
        <v>751</v>
      </c>
      <c r="P51" s="32">
        <f t="shared" si="2"/>
        <v>3</v>
      </c>
      <c r="Q51" s="33">
        <f t="shared" si="9"/>
        <v>2</v>
      </c>
      <c r="R51" s="33">
        <f t="shared" si="4"/>
        <v>0</v>
      </c>
      <c r="S51" s="33">
        <f t="shared" si="5"/>
        <v>0.09090909090909091</v>
      </c>
      <c r="T51" s="33">
        <f t="shared" si="6"/>
        <v>0</v>
      </c>
      <c r="U51" s="33">
        <f t="shared" si="10"/>
        <v>0</v>
      </c>
      <c r="V51" s="34">
        <f t="shared" si="8"/>
        <v>0.25</v>
      </c>
      <c r="W51" s="35">
        <f t="shared" si="11"/>
        <v>0.6216216216216216</v>
      </c>
      <c r="X51" s="33">
        <v>0</v>
      </c>
      <c r="Y51" s="34">
        <v>0.4358974358974359</v>
      </c>
      <c r="Z51" s="137">
        <v>0.27400852179613244</v>
      </c>
      <c r="AA51" s="138">
        <v>0.17291255752794216</v>
      </c>
      <c r="AB51" s="139">
        <v>0.246714848883049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12</v>
      </c>
      <c r="E52" s="83">
        <v>1</v>
      </c>
      <c r="F52" s="83">
        <v>6</v>
      </c>
      <c r="G52" s="83">
        <v>1</v>
      </c>
      <c r="H52" s="83">
        <v>0</v>
      </c>
      <c r="I52" s="84">
        <v>0</v>
      </c>
      <c r="J52" s="26">
        <f t="shared" si="12"/>
        <v>20</v>
      </c>
      <c r="K52" s="83">
        <v>3</v>
      </c>
      <c r="L52" s="84">
        <v>25</v>
      </c>
      <c r="M52" s="82">
        <v>1054</v>
      </c>
      <c r="N52" s="83">
        <v>585</v>
      </c>
      <c r="O52" s="141">
        <v>749</v>
      </c>
      <c r="P52" s="32">
        <f t="shared" si="2"/>
        <v>0</v>
      </c>
      <c r="Q52" s="33">
        <f t="shared" si="9"/>
        <v>2</v>
      </c>
      <c r="R52" s="33">
        <f t="shared" si="4"/>
        <v>0.2</v>
      </c>
      <c r="S52" s="33">
        <f t="shared" si="5"/>
        <v>0.5454545454545454</v>
      </c>
      <c r="T52" s="33">
        <f t="shared" si="6"/>
        <v>0.25</v>
      </c>
      <c r="U52" s="33">
        <f t="shared" si="10"/>
        <v>0</v>
      </c>
      <c r="V52" s="34">
        <f t="shared" si="8"/>
        <v>0</v>
      </c>
      <c r="W52" s="35">
        <f t="shared" si="11"/>
        <v>0.5405405405405406</v>
      </c>
      <c r="X52" s="47">
        <v>0.07692307692307693</v>
      </c>
      <c r="Y52" s="48">
        <v>0.6410256410256411</v>
      </c>
      <c r="Z52" s="142">
        <v>0.34512115258677145</v>
      </c>
      <c r="AA52" s="143">
        <v>0.1923709306149293</v>
      </c>
      <c r="AB52" s="144">
        <v>0.245734908136483</v>
      </c>
    </row>
    <row r="53" spans="1:28" s="151" customFormat="1" ht="13.5" customHeight="1">
      <c r="A53" s="316">
        <v>12</v>
      </c>
      <c r="B53" s="145" t="s">
        <v>48</v>
      </c>
      <c r="C53" s="86">
        <v>6</v>
      </c>
      <c r="D53" s="87">
        <v>15</v>
      </c>
      <c r="E53" s="87">
        <v>1</v>
      </c>
      <c r="F53" s="87">
        <v>8</v>
      </c>
      <c r="G53" s="87">
        <v>3</v>
      </c>
      <c r="H53" s="87">
        <v>1</v>
      </c>
      <c r="I53" s="88">
        <v>1</v>
      </c>
      <c r="J53" s="223">
        <f t="shared" si="12"/>
        <v>35</v>
      </c>
      <c r="K53" s="87">
        <v>8</v>
      </c>
      <c r="L53" s="88">
        <v>23</v>
      </c>
      <c r="M53" s="86">
        <v>1098</v>
      </c>
      <c r="N53" s="87">
        <v>737</v>
      </c>
      <c r="O53" s="147">
        <v>908</v>
      </c>
      <c r="P53" s="89">
        <f t="shared" si="2"/>
        <v>2</v>
      </c>
      <c r="Q53" s="90">
        <f t="shared" si="9"/>
        <v>2.5</v>
      </c>
      <c r="R53" s="90">
        <f t="shared" si="4"/>
        <v>0.2</v>
      </c>
      <c r="S53" s="90">
        <f t="shared" si="5"/>
        <v>0.7272727272727273</v>
      </c>
      <c r="T53" s="90">
        <f t="shared" si="6"/>
        <v>0.75</v>
      </c>
      <c r="U53" s="90">
        <f t="shared" si="10"/>
        <v>0.25</v>
      </c>
      <c r="V53" s="227">
        <f t="shared" si="8"/>
        <v>0.25</v>
      </c>
      <c r="W53" s="92">
        <f t="shared" si="11"/>
        <v>0.9459459459459459</v>
      </c>
      <c r="X53" s="90">
        <v>0.20512820512820512</v>
      </c>
      <c r="Y53" s="91">
        <v>0.5897435897435898</v>
      </c>
      <c r="Z53" s="148">
        <v>0.35988200589970504</v>
      </c>
      <c r="AA53" s="138">
        <v>0.24211563731931668</v>
      </c>
      <c r="AB53" s="139">
        <v>0.297900262467192</v>
      </c>
    </row>
    <row r="54" spans="1:28" s="151" customFormat="1" ht="13.5" customHeight="1">
      <c r="A54" s="317"/>
      <c r="B54" s="135" t="s">
        <v>49</v>
      </c>
      <c r="C54" s="79">
        <v>1</v>
      </c>
      <c r="D54" s="80">
        <v>13</v>
      </c>
      <c r="E54" s="80">
        <v>6</v>
      </c>
      <c r="F54" s="80">
        <v>5</v>
      </c>
      <c r="G54" s="80">
        <v>3</v>
      </c>
      <c r="H54" s="80">
        <v>0</v>
      </c>
      <c r="I54" s="81">
        <v>0</v>
      </c>
      <c r="J54" s="26">
        <f t="shared" si="12"/>
        <v>28</v>
      </c>
      <c r="K54" s="80">
        <v>3</v>
      </c>
      <c r="L54" s="81">
        <v>47</v>
      </c>
      <c r="M54" s="79">
        <v>1274</v>
      </c>
      <c r="N54" s="80">
        <v>816</v>
      </c>
      <c r="O54" s="136">
        <v>1049</v>
      </c>
      <c r="P54" s="32">
        <f t="shared" si="2"/>
        <v>0.3333333333333333</v>
      </c>
      <c r="Q54" s="33">
        <f t="shared" si="9"/>
        <v>2.1666666666666665</v>
      </c>
      <c r="R54" s="33">
        <f t="shared" si="4"/>
        <v>1.2</v>
      </c>
      <c r="S54" s="33">
        <f t="shared" si="5"/>
        <v>0.45454545454545453</v>
      </c>
      <c r="T54" s="33">
        <f t="shared" si="6"/>
        <v>0.75</v>
      </c>
      <c r="U54" s="33">
        <f t="shared" si="10"/>
        <v>0</v>
      </c>
      <c r="V54" s="34">
        <f t="shared" si="8"/>
        <v>0</v>
      </c>
      <c r="W54" s="35">
        <f t="shared" si="11"/>
        <v>0.7567567567567568</v>
      </c>
      <c r="X54" s="33">
        <v>0.07692307692307693</v>
      </c>
      <c r="Y54" s="34">
        <v>1.205128205128205</v>
      </c>
      <c r="Z54" s="137">
        <v>0.41770491803278686</v>
      </c>
      <c r="AA54" s="138">
        <v>0.267892317793828</v>
      </c>
      <c r="AB54" s="139">
        <v>0.344386080105056</v>
      </c>
    </row>
    <row r="55" spans="1:28" s="151" customFormat="1" ht="13.5" customHeight="1">
      <c r="A55" s="317"/>
      <c r="B55" s="135" t="s">
        <v>50</v>
      </c>
      <c r="C55" s="79">
        <v>9</v>
      </c>
      <c r="D55" s="80">
        <v>7</v>
      </c>
      <c r="E55" s="80">
        <v>1</v>
      </c>
      <c r="F55" s="80">
        <v>1</v>
      </c>
      <c r="G55" s="80">
        <v>1</v>
      </c>
      <c r="H55" s="80">
        <v>0</v>
      </c>
      <c r="I55" s="81">
        <v>0</v>
      </c>
      <c r="J55" s="26">
        <f t="shared" si="12"/>
        <v>19</v>
      </c>
      <c r="K55" s="80">
        <v>2</v>
      </c>
      <c r="L55" s="81">
        <v>37</v>
      </c>
      <c r="M55" s="79">
        <v>1254</v>
      </c>
      <c r="N55" s="80">
        <v>967</v>
      </c>
      <c r="O55" s="136">
        <v>1061</v>
      </c>
      <c r="P55" s="32">
        <f t="shared" si="2"/>
        <v>3</v>
      </c>
      <c r="Q55" s="33">
        <f t="shared" si="9"/>
        <v>1.1666666666666667</v>
      </c>
      <c r="R55" s="33">
        <f t="shared" si="4"/>
        <v>0.2</v>
      </c>
      <c r="S55" s="33">
        <f t="shared" si="5"/>
        <v>0.09090909090909091</v>
      </c>
      <c r="T55" s="33">
        <f t="shared" si="6"/>
        <v>0.25</v>
      </c>
      <c r="U55" s="33">
        <f t="shared" si="10"/>
        <v>0</v>
      </c>
      <c r="V55" s="34">
        <f t="shared" si="8"/>
        <v>0</v>
      </c>
      <c r="W55" s="35">
        <f t="shared" si="11"/>
        <v>0.5135135135135135</v>
      </c>
      <c r="X55" s="33">
        <v>0.05128205128205128</v>
      </c>
      <c r="Y55" s="34">
        <v>0.9487179487179487</v>
      </c>
      <c r="Z55" s="137">
        <v>0.41182266009852214</v>
      </c>
      <c r="AA55" s="138">
        <v>0.317153164972122</v>
      </c>
      <c r="AB55" s="139">
        <v>0.348669076569175</v>
      </c>
    </row>
    <row r="56" spans="1:28" s="151" customFormat="1" ht="13.5" customHeight="1">
      <c r="A56" s="317"/>
      <c r="B56" s="135" t="s">
        <v>51</v>
      </c>
      <c r="C56" s="79">
        <v>9</v>
      </c>
      <c r="D56" s="80">
        <v>9</v>
      </c>
      <c r="E56" s="80">
        <v>3</v>
      </c>
      <c r="F56" s="80">
        <v>2</v>
      </c>
      <c r="G56" s="80">
        <v>1</v>
      </c>
      <c r="H56" s="80">
        <v>0</v>
      </c>
      <c r="I56" s="81">
        <v>0</v>
      </c>
      <c r="J56" s="26">
        <f t="shared" si="12"/>
        <v>24</v>
      </c>
      <c r="K56" s="80">
        <v>6</v>
      </c>
      <c r="L56" s="81">
        <v>20</v>
      </c>
      <c r="M56" s="79">
        <v>1068</v>
      </c>
      <c r="N56" s="80">
        <v>968</v>
      </c>
      <c r="O56" s="136">
        <v>1119</v>
      </c>
      <c r="P56" s="32">
        <f t="shared" si="2"/>
        <v>3</v>
      </c>
      <c r="Q56" s="33">
        <f t="shared" si="9"/>
        <v>1.5</v>
      </c>
      <c r="R56" s="33">
        <f t="shared" si="4"/>
        <v>0.6</v>
      </c>
      <c r="S56" s="33">
        <f t="shared" si="5"/>
        <v>0.18181818181818182</v>
      </c>
      <c r="T56" s="33">
        <f t="shared" si="6"/>
        <v>0.25</v>
      </c>
      <c r="U56" s="33">
        <f t="shared" si="10"/>
        <v>0</v>
      </c>
      <c r="V56" s="34">
        <f t="shared" si="8"/>
        <v>0</v>
      </c>
      <c r="W56" s="35">
        <f t="shared" si="11"/>
        <v>0.6486486486486487</v>
      </c>
      <c r="X56" s="33">
        <v>0.15384615384615385</v>
      </c>
      <c r="Y56" s="34">
        <v>0.5128205128205128</v>
      </c>
      <c r="Z56" s="137">
        <v>0.35446398937935614</v>
      </c>
      <c r="AA56" s="138">
        <v>0.31821170282708744</v>
      </c>
      <c r="AB56" s="139">
        <v>0.367850098619329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2</v>
      </c>
      <c r="L57" s="236"/>
      <c r="M57" s="255"/>
      <c r="N57" s="254">
        <v>705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0.05128205128205128</v>
      </c>
      <c r="Y57" s="236"/>
      <c r="Z57" s="261"/>
      <c r="AA57" s="138">
        <v>0.23267326732673269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3" ref="C58:I58">SUM(C5:C57)</f>
        <v>76</v>
      </c>
      <c r="D58" s="94">
        <f t="shared" si="13"/>
        <v>100</v>
      </c>
      <c r="E58" s="94">
        <f t="shared" si="13"/>
        <v>88</v>
      </c>
      <c r="F58" s="94">
        <f t="shared" si="13"/>
        <v>427</v>
      </c>
      <c r="G58" s="94">
        <f t="shared" si="13"/>
        <v>111</v>
      </c>
      <c r="H58" s="94">
        <f t="shared" si="13"/>
        <v>10</v>
      </c>
      <c r="I58" s="95">
        <f t="shared" si="13"/>
        <v>8</v>
      </c>
      <c r="J58" s="224">
        <f t="shared" si="12"/>
        <v>820</v>
      </c>
      <c r="K58" s="94">
        <v>773</v>
      </c>
      <c r="L58" s="95">
        <v>946</v>
      </c>
      <c r="M58" s="93">
        <f>SUM(M5:M57)</f>
        <v>49686</v>
      </c>
      <c r="N58" s="94">
        <v>60985</v>
      </c>
      <c r="O58" s="152">
        <v>40751</v>
      </c>
      <c r="P58" s="99">
        <f t="shared" si="2"/>
        <v>25.333333333333332</v>
      </c>
      <c r="Q58" s="100">
        <f>(SUM(D5:D17)/7)+(SUM(D18:D56)/6)</f>
        <v>16.642857142857142</v>
      </c>
      <c r="R58" s="100">
        <f t="shared" si="4"/>
        <v>17.6</v>
      </c>
      <c r="S58" s="100">
        <f>F58/11</f>
        <v>38.81818181818182</v>
      </c>
      <c r="T58" s="100">
        <f>G58/4</f>
        <v>27.75</v>
      </c>
      <c r="U58" s="100">
        <f>(SUM(H5:H17)/5)+(SUM(H18:H56)/4)</f>
        <v>2.4</v>
      </c>
      <c r="V58" s="153">
        <f t="shared" si="8"/>
        <v>2</v>
      </c>
      <c r="W58" s="225">
        <f>(SUM(J5:J17)/39)+(SUM(J18:J56)/37)</f>
        <v>22.09147609147609</v>
      </c>
      <c r="X58" s="100">
        <v>19.82051282051282</v>
      </c>
      <c r="Y58" s="101">
        <v>24.256410256410255</v>
      </c>
      <c r="Z58" s="102">
        <f>SUM(Z5:Z57)</f>
        <v>16.316184797781496</v>
      </c>
      <c r="AA58" s="100">
        <v>20.064765057939685</v>
      </c>
      <c r="AB58" s="153">
        <v>13.395137680102186</v>
      </c>
    </row>
    <row r="59" spans="2:27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68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2</v>
      </c>
      <c r="D5" s="13">
        <v>3</v>
      </c>
      <c r="E5" s="13">
        <v>7</v>
      </c>
      <c r="F5" s="13">
        <v>14</v>
      </c>
      <c r="G5" s="13">
        <v>2</v>
      </c>
      <c r="H5" s="13">
        <v>1</v>
      </c>
      <c r="I5" s="14">
        <v>3</v>
      </c>
      <c r="J5" s="12">
        <f aca="true" t="shared" si="0" ref="J5:J36">SUM(C5:I5)</f>
        <v>32</v>
      </c>
      <c r="K5" s="13">
        <v>16</v>
      </c>
      <c r="L5" s="14">
        <v>26</v>
      </c>
      <c r="M5" s="75">
        <v>2185</v>
      </c>
      <c r="N5" s="76">
        <v>1174</v>
      </c>
      <c r="O5" s="131">
        <v>907</v>
      </c>
      <c r="P5" s="18">
        <f aca="true" t="shared" si="1" ref="P5:P36">C5/3</f>
        <v>0.6666666666666666</v>
      </c>
      <c r="Q5" s="19">
        <f aca="true" t="shared" si="2" ref="Q5:Q17">D5/7</f>
        <v>0.42857142857142855</v>
      </c>
      <c r="R5" s="19">
        <f aca="true" t="shared" si="3" ref="R5:R36">E5/5</f>
        <v>1.4</v>
      </c>
      <c r="S5" s="19">
        <f aca="true" t="shared" si="4" ref="S5:S36">F5/11</f>
        <v>1.2727272727272727</v>
      </c>
      <c r="T5" s="19">
        <f aca="true" t="shared" si="5" ref="T5:T36">G5/4</f>
        <v>0.5</v>
      </c>
      <c r="U5" s="19">
        <f aca="true" t="shared" si="6" ref="U5:U17">H5/5</f>
        <v>0.2</v>
      </c>
      <c r="V5" s="20">
        <f aca="true" t="shared" si="7" ref="V5:V36">I5/4</f>
        <v>0.75</v>
      </c>
      <c r="W5" s="21">
        <f aca="true" t="shared" si="8" ref="W5:W17">J5/39</f>
        <v>0.8205128205128205</v>
      </c>
      <c r="X5" s="19">
        <v>0.41025641025641024</v>
      </c>
      <c r="Y5" s="20">
        <v>0.6666666666666666</v>
      </c>
      <c r="Z5" s="132">
        <v>0.7182774490466798</v>
      </c>
      <c r="AA5" s="133">
        <v>0.3967556606961811</v>
      </c>
      <c r="AB5" s="134">
        <v>0.307770614183916</v>
      </c>
    </row>
    <row r="6" spans="1:28" s="120" customFormat="1" ht="13.5" customHeight="1">
      <c r="A6" s="317"/>
      <c r="B6" s="135" t="s">
        <v>1</v>
      </c>
      <c r="C6" s="26">
        <v>2</v>
      </c>
      <c r="D6" s="27">
        <v>2</v>
      </c>
      <c r="E6" s="27">
        <v>10</v>
      </c>
      <c r="F6" s="27">
        <v>14</v>
      </c>
      <c r="G6" s="27">
        <v>23</v>
      </c>
      <c r="H6" s="27">
        <v>6</v>
      </c>
      <c r="I6" s="28">
        <v>6</v>
      </c>
      <c r="J6" s="26">
        <f t="shared" si="0"/>
        <v>63</v>
      </c>
      <c r="K6" s="27">
        <v>35</v>
      </c>
      <c r="L6" s="28">
        <v>52</v>
      </c>
      <c r="M6" s="79">
        <v>3071</v>
      </c>
      <c r="N6" s="80">
        <v>2951</v>
      </c>
      <c r="O6" s="136">
        <v>2617</v>
      </c>
      <c r="P6" s="32">
        <f t="shared" si="1"/>
        <v>0.6666666666666666</v>
      </c>
      <c r="Q6" s="33">
        <f t="shared" si="2"/>
        <v>0.2857142857142857</v>
      </c>
      <c r="R6" s="33">
        <f t="shared" si="3"/>
        <v>2</v>
      </c>
      <c r="S6" s="33">
        <f t="shared" si="4"/>
        <v>1.2727272727272727</v>
      </c>
      <c r="T6" s="33">
        <f t="shared" si="5"/>
        <v>5.75</v>
      </c>
      <c r="U6" s="33">
        <f t="shared" si="6"/>
        <v>1.2</v>
      </c>
      <c r="V6" s="34">
        <f t="shared" si="7"/>
        <v>1.5</v>
      </c>
      <c r="W6" s="35">
        <f t="shared" si="8"/>
        <v>1.6153846153846154</v>
      </c>
      <c r="X6" s="33">
        <v>0.8974358974358975</v>
      </c>
      <c r="Y6" s="34">
        <v>1.3333333333333333</v>
      </c>
      <c r="Z6" s="137">
        <v>1.0075459317585302</v>
      </c>
      <c r="AA6" s="138">
        <v>0.9781239642028505</v>
      </c>
      <c r="AB6" s="139">
        <v>0.861138532411978</v>
      </c>
    </row>
    <row r="7" spans="1:28" s="120" customFormat="1" ht="13.5" customHeight="1">
      <c r="A7" s="317"/>
      <c r="B7" s="135" t="s">
        <v>2</v>
      </c>
      <c r="C7" s="26">
        <v>4</v>
      </c>
      <c r="D7" s="27">
        <v>0</v>
      </c>
      <c r="E7" s="27">
        <v>33</v>
      </c>
      <c r="F7" s="27">
        <v>17</v>
      </c>
      <c r="G7" s="27">
        <v>24</v>
      </c>
      <c r="H7" s="27">
        <v>4</v>
      </c>
      <c r="I7" s="28">
        <v>14</v>
      </c>
      <c r="J7" s="26">
        <f t="shared" si="0"/>
        <v>96</v>
      </c>
      <c r="K7" s="27">
        <v>56</v>
      </c>
      <c r="L7" s="28">
        <v>49</v>
      </c>
      <c r="M7" s="79">
        <v>4626</v>
      </c>
      <c r="N7" s="80">
        <v>3446</v>
      </c>
      <c r="O7" s="136">
        <v>2740</v>
      </c>
      <c r="P7" s="32">
        <f t="shared" si="1"/>
        <v>1.3333333333333333</v>
      </c>
      <c r="Q7" s="33">
        <f t="shared" si="2"/>
        <v>0</v>
      </c>
      <c r="R7" s="33">
        <f t="shared" si="3"/>
        <v>6.6</v>
      </c>
      <c r="S7" s="33">
        <f t="shared" si="4"/>
        <v>1.5454545454545454</v>
      </c>
      <c r="T7" s="33">
        <f t="shared" si="5"/>
        <v>6</v>
      </c>
      <c r="U7" s="33">
        <f t="shared" si="6"/>
        <v>0.8</v>
      </c>
      <c r="V7" s="34">
        <f t="shared" si="7"/>
        <v>3.5</v>
      </c>
      <c r="W7" s="35">
        <f t="shared" si="8"/>
        <v>2.4615384615384617</v>
      </c>
      <c r="X7" s="33">
        <v>1.435897435897436</v>
      </c>
      <c r="Y7" s="34">
        <v>1.2564102564102564</v>
      </c>
      <c r="Z7" s="137">
        <v>1.51672131147541</v>
      </c>
      <c r="AA7" s="138">
        <v>1.1354200988467875</v>
      </c>
      <c r="AB7" s="139">
        <v>0.902503293807642</v>
      </c>
    </row>
    <row r="8" spans="1:28" s="120" customFormat="1" ht="13.5" customHeight="1">
      <c r="A8" s="317"/>
      <c r="B8" s="135" t="s">
        <v>3</v>
      </c>
      <c r="C8" s="26">
        <v>8</v>
      </c>
      <c r="D8" s="27">
        <v>4</v>
      </c>
      <c r="E8" s="27">
        <v>24</v>
      </c>
      <c r="F8" s="27">
        <v>16</v>
      </c>
      <c r="G8" s="27">
        <v>48</v>
      </c>
      <c r="H8" s="27">
        <v>9</v>
      </c>
      <c r="I8" s="28">
        <v>3</v>
      </c>
      <c r="J8" s="26">
        <f t="shared" si="0"/>
        <v>112</v>
      </c>
      <c r="K8" s="27">
        <v>60</v>
      </c>
      <c r="L8" s="28">
        <v>73</v>
      </c>
      <c r="M8" s="79">
        <v>4915</v>
      </c>
      <c r="N8" s="80">
        <v>4414</v>
      </c>
      <c r="O8" s="136">
        <v>3110</v>
      </c>
      <c r="P8" s="32">
        <f t="shared" si="1"/>
        <v>2.6666666666666665</v>
      </c>
      <c r="Q8" s="33">
        <f t="shared" si="2"/>
        <v>0.5714285714285714</v>
      </c>
      <c r="R8" s="33">
        <f t="shared" si="3"/>
        <v>4.8</v>
      </c>
      <c r="S8" s="33">
        <f t="shared" si="4"/>
        <v>1.4545454545454546</v>
      </c>
      <c r="T8" s="33">
        <f t="shared" si="5"/>
        <v>12</v>
      </c>
      <c r="U8" s="33">
        <f t="shared" si="6"/>
        <v>1.8</v>
      </c>
      <c r="V8" s="34">
        <f t="shared" si="7"/>
        <v>0.75</v>
      </c>
      <c r="W8" s="35">
        <f t="shared" si="8"/>
        <v>2.871794871794872</v>
      </c>
      <c r="X8" s="33">
        <v>1.5384615384615385</v>
      </c>
      <c r="Y8" s="34">
        <v>1.8717948717948718</v>
      </c>
      <c r="Z8" s="137">
        <v>1.6109472304162569</v>
      </c>
      <c r="AA8" s="138">
        <v>1.4524514642974662</v>
      </c>
      <c r="AB8" s="139">
        <v>1.02000655952771</v>
      </c>
    </row>
    <row r="9" spans="1:28" s="120" customFormat="1" ht="13.5" customHeight="1">
      <c r="A9" s="318"/>
      <c r="B9" s="140" t="s">
        <v>4</v>
      </c>
      <c r="C9" s="40">
        <v>2</v>
      </c>
      <c r="D9" s="41">
        <v>2</v>
      </c>
      <c r="E9" s="41">
        <v>17</v>
      </c>
      <c r="F9" s="41">
        <v>13</v>
      </c>
      <c r="G9" s="41">
        <v>37</v>
      </c>
      <c r="H9" s="41">
        <v>1</v>
      </c>
      <c r="I9" s="42">
        <v>6</v>
      </c>
      <c r="J9" s="26">
        <f t="shared" si="0"/>
        <v>78</v>
      </c>
      <c r="K9" s="41">
        <v>74</v>
      </c>
      <c r="L9" s="42">
        <v>68</v>
      </c>
      <c r="M9" s="82">
        <v>4579</v>
      </c>
      <c r="N9" s="83">
        <v>4589</v>
      </c>
      <c r="O9" s="141">
        <v>3380</v>
      </c>
      <c r="P9" s="32">
        <f t="shared" si="1"/>
        <v>0.6666666666666666</v>
      </c>
      <c r="Q9" s="33">
        <f t="shared" si="2"/>
        <v>0.2857142857142857</v>
      </c>
      <c r="R9" s="33">
        <f t="shared" si="3"/>
        <v>3.4</v>
      </c>
      <c r="S9" s="33">
        <f t="shared" si="4"/>
        <v>1.1818181818181819</v>
      </c>
      <c r="T9" s="33">
        <f t="shared" si="5"/>
        <v>9.25</v>
      </c>
      <c r="U9" s="33">
        <f t="shared" si="6"/>
        <v>0.2</v>
      </c>
      <c r="V9" s="34">
        <f t="shared" si="7"/>
        <v>1.5</v>
      </c>
      <c r="W9" s="35">
        <f t="shared" si="8"/>
        <v>2</v>
      </c>
      <c r="X9" s="47">
        <v>1.8974358974358974</v>
      </c>
      <c r="Y9" s="48">
        <v>1.7435897435897436</v>
      </c>
      <c r="Z9" s="142">
        <v>1.5018038701213512</v>
      </c>
      <c r="AA9" s="143">
        <v>1.5100361961171438</v>
      </c>
      <c r="AB9" s="144">
        <v>1.10965200262639</v>
      </c>
    </row>
    <row r="10" spans="1:28" s="146" customFormat="1" ht="13.5" customHeight="1">
      <c r="A10" s="316">
        <v>2</v>
      </c>
      <c r="B10" s="145" t="s">
        <v>5</v>
      </c>
      <c r="C10" s="29">
        <v>6</v>
      </c>
      <c r="D10" s="30">
        <v>7</v>
      </c>
      <c r="E10" s="30">
        <v>19</v>
      </c>
      <c r="F10" s="30">
        <v>22</v>
      </c>
      <c r="G10" s="30">
        <v>36</v>
      </c>
      <c r="H10" s="30">
        <v>9</v>
      </c>
      <c r="I10" s="54">
        <v>14</v>
      </c>
      <c r="J10" s="223">
        <f t="shared" si="0"/>
        <v>113</v>
      </c>
      <c r="K10" s="30">
        <v>97</v>
      </c>
      <c r="L10" s="54">
        <v>64</v>
      </c>
      <c r="M10" s="29">
        <v>4526</v>
      </c>
      <c r="N10" s="30">
        <v>4650</v>
      </c>
      <c r="O10" s="31">
        <v>3181</v>
      </c>
      <c r="P10" s="89">
        <f t="shared" si="1"/>
        <v>2</v>
      </c>
      <c r="Q10" s="90">
        <f t="shared" si="2"/>
        <v>1</v>
      </c>
      <c r="R10" s="90">
        <f t="shared" si="3"/>
        <v>3.8</v>
      </c>
      <c r="S10" s="90">
        <f t="shared" si="4"/>
        <v>2</v>
      </c>
      <c r="T10" s="90">
        <f t="shared" si="5"/>
        <v>9</v>
      </c>
      <c r="U10" s="90">
        <f t="shared" si="6"/>
        <v>1.8</v>
      </c>
      <c r="V10" s="227">
        <f t="shared" si="7"/>
        <v>3.5</v>
      </c>
      <c r="W10" s="92">
        <f t="shared" si="8"/>
        <v>2.8974358974358974</v>
      </c>
      <c r="X10" s="55">
        <v>2.4871794871794872</v>
      </c>
      <c r="Y10" s="56">
        <v>1.641025641025641</v>
      </c>
      <c r="Z10" s="36">
        <v>1.4853954709550377</v>
      </c>
      <c r="AA10" s="58">
        <v>1.5291022689904636</v>
      </c>
      <c r="AB10" s="59">
        <v>1.04466338259441</v>
      </c>
    </row>
    <row r="11" spans="1:28" s="146" customFormat="1" ht="13.5" customHeight="1">
      <c r="A11" s="317"/>
      <c r="B11" s="135" t="s">
        <v>6</v>
      </c>
      <c r="C11" s="29">
        <v>3</v>
      </c>
      <c r="D11" s="30">
        <v>11</v>
      </c>
      <c r="E11" s="30">
        <v>11</v>
      </c>
      <c r="F11" s="30">
        <v>17</v>
      </c>
      <c r="G11" s="30">
        <v>22</v>
      </c>
      <c r="H11" s="30">
        <v>7</v>
      </c>
      <c r="I11" s="54">
        <v>9</v>
      </c>
      <c r="J11" s="26">
        <f t="shared" si="0"/>
        <v>80</v>
      </c>
      <c r="K11" s="30">
        <v>57</v>
      </c>
      <c r="L11" s="54">
        <v>57</v>
      </c>
      <c r="M11" s="29">
        <v>4241</v>
      </c>
      <c r="N11" s="30">
        <v>4526</v>
      </c>
      <c r="O11" s="31">
        <v>3047</v>
      </c>
      <c r="P11" s="32">
        <f t="shared" si="1"/>
        <v>1</v>
      </c>
      <c r="Q11" s="33">
        <f t="shared" si="2"/>
        <v>1.5714285714285714</v>
      </c>
      <c r="R11" s="33">
        <f t="shared" si="3"/>
        <v>2.2</v>
      </c>
      <c r="S11" s="33">
        <f t="shared" si="4"/>
        <v>1.5454545454545454</v>
      </c>
      <c r="T11" s="33">
        <f t="shared" si="5"/>
        <v>5.5</v>
      </c>
      <c r="U11" s="33">
        <f t="shared" si="6"/>
        <v>1.4</v>
      </c>
      <c r="V11" s="228">
        <f t="shared" si="7"/>
        <v>2.25</v>
      </c>
      <c r="W11" s="35">
        <f t="shared" si="8"/>
        <v>2.051282051282051</v>
      </c>
      <c r="X11" s="55">
        <v>1.4615384615384615</v>
      </c>
      <c r="Y11" s="56">
        <v>1.4615384615384615</v>
      </c>
      <c r="Z11" s="36">
        <v>1.390036053752868</v>
      </c>
      <c r="AA11" s="37">
        <v>1.4873480118304305</v>
      </c>
      <c r="AB11" s="38">
        <v>1</v>
      </c>
    </row>
    <row r="12" spans="1:28" s="146" customFormat="1" ht="13.5" customHeight="1">
      <c r="A12" s="317"/>
      <c r="B12" s="135" t="s">
        <v>7</v>
      </c>
      <c r="C12" s="29">
        <v>2</v>
      </c>
      <c r="D12" s="30">
        <v>11</v>
      </c>
      <c r="E12" s="30">
        <v>10</v>
      </c>
      <c r="F12" s="30">
        <v>11</v>
      </c>
      <c r="G12" s="30">
        <v>10</v>
      </c>
      <c r="H12" s="30">
        <v>5</v>
      </c>
      <c r="I12" s="54">
        <v>8</v>
      </c>
      <c r="J12" s="26">
        <f t="shared" si="0"/>
        <v>57</v>
      </c>
      <c r="K12" s="30">
        <v>56</v>
      </c>
      <c r="L12" s="54">
        <v>68</v>
      </c>
      <c r="M12" s="29">
        <v>4353</v>
      </c>
      <c r="N12" s="30">
        <v>5495</v>
      </c>
      <c r="O12" s="31">
        <v>3519</v>
      </c>
      <c r="P12" s="32">
        <f t="shared" si="1"/>
        <v>0.6666666666666666</v>
      </c>
      <c r="Q12" s="33">
        <f t="shared" si="2"/>
        <v>1.5714285714285714</v>
      </c>
      <c r="R12" s="33">
        <f t="shared" si="3"/>
        <v>2</v>
      </c>
      <c r="S12" s="33">
        <f t="shared" si="4"/>
        <v>1</v>
      </c>
      <c r="T12" s="33">
        <f t="shared" si="5"/>
        <v>2.5</v>
      </c>
      <c r="U12" s="33">
        <f t="shared" si="6"/>
        <v>1</v>
      </c>
      <c r="V12" s="228">
        <f t="shared" si="7"/>
        <v>2</v>
      </c>
      <c r="W12" s="35">
        <f t="shared" si="8"/>
        <v>1.4615384615384615</v>
      </c>
      <c r="X12" s="55">
        <v>1.435897435897436</v>
      </c>
      <c r="Y12" s="56">
        <v>1.7435897435897436</v>
      </c>
      <c r="Z12" s="36">
        <v>1.4262778505897773</v>
      </c>
      <c r="AA12" s="37">
        <v>1.8057837660203746</v>
      </c>
      <c r="AB12" s="38">
        <v>1.15377049180327</v>
      </c>
    </row>
    <row r="13" spans="1:28" s="146" customFormat="1" ht="13.5" customHeight="1">
      <c r="A13" s="318"/>
      <c r="B13" s="140" t="s">
        <v>8</v>
      </c>
      <c r="C13" s="43">
        <v>2</v>
      </c>
      <c r="D13" s="44">
        <v>3</v>
      </c>
      <c r="E13" s="44">
        <v>9</v>
      </c>
      <c r="F13" s="44">
        <v>14</v>
      </c>
      <c r="G13" s="44">
        <v>28</v>
      </c>
      <c r="H13" s="44">
        <v>2</v>
      </c>
      <c r="I13" s="62">
        <v>0</v>
      </c>
      <c r="J13" s="40">
        <f t="shared" si="0"/>
        <v>58</v>
      </c>
      <c r="K13" s="44">
        <v>69</v>
      </c>
      <c r="L13" s="62">
        <v>71</v>
      </c>
      <c r="M13" s="43">
        <v>4187</v>
      </c>
      <c r="N13" s="44">
        <v>6003</v>
      </c>
      <c r="O13" s="45">
        <v>3888</v>
      </c>
      <c r="P13" s="46">
        <f t="shared" si="1"/>
        <v>0.6666666666666666</v>
      </c>
      <c r="Q13" s="47">
        <f t="shared" si="2"/>
        <v>0.42857142857142855</v>
      </c>
      <c r="R13" s="47">
        <f t="shared" si="3"/>
        <v>1.8</v>
      </c>
      <c r="S13" s="47">
        <f t="shared" si="4"/>
        <v>1.2727272727272727</v>
      </c>
      <c r="T13" s="47">
        <f t="shared" si="5"/>
        <v>7</v>
      </c>
      <c r="U13" s="47">
        <f t="shared" si="6"/>
        <v>0.4</v>
      </c>
      <c r="V13" s="229">
        <f t="shared" si="7"/>
        <v>0</v>
      </c>
      <c r="W13" s="49">
        <f t="shared" si="8"/>
        <v>1.4871794871794872</v>
      </c>
      <c r="X13" s="63">
        <v>1.7692307692307692</v>
      </c>
      <c r="Y13" s="64">
        <v>1.8205128205128205</v>
      </c>
      <c r="Z13" s="50">
        <v>1.3723369387086202</v>
      </c>
      <c r="AA13" s="51">
        <v>1.9727242852448241</v>
      </c>
      <c r="AB13" s="52">
        <v>1.27726675427069</v>
      </c>
    </row>
    <row r="14" spans="1:28" s="146" customFormat="1" ht="13.5" customHeight="1">
      <c r="A14" s="316">
        <v>3</v>
      </c>
      <c r="B14" s="145" t="s">
        <v>9</v>
      </c>
      <c r="C14" s="67">
        <v>11</v>
      </c>
      <c r="D14" s="68">
        <v>6</v>
      </c>
      <c r="E14" s="68">
        <v>6</v>
      </c>
      <c r="F14" s="68">
        <v>19</v>
      </c>
      <c r="G14" s="68">
        <v>42</v>
      </c>
      <c r="H14" s="68">
        <v>5</v>
      </c>
      <c r="I14" s="69">
        <v>3</v>
      </c>
      <c r="J14" s="26">
        <f t="shared" si="0"/>
        <v>92</v>
      </c>
      <c r="K14" s="68">
        <v>74</v>
      </c>
      <c r="L14" s="69">
        <v>72</v>
      </c>
      <c r="M14" s="67">
        <v>4224</v>
      </c>
      <c r="N14" s="68">
        <v>6602</v>
      </c>
      <c r="O14" s="70">
        <v>4029</v>
      </c>
      <c r="P14" s="32">
        <f t="shared" si="1"/>
        <v>3.6666666666666665</v>
      </c>
      <c r="Q14" s="33">
        <f t="shared" si="2"/>
        <v>0.8571428571428571</v>
      </c>
      <c r="R14" s="33">
        <f t="shared" si="3"/>
        <v>1.2</v>
      </c>
      <c r="S14" s="33">
        <f t="shared" si="4"/>
        <v>1.7272727272727273</v>
      </c>
      <c r="T14" s="33">
        <f t="shared" si="5"/>
        <v>10.5</v>
      </c>
      <c r="U14" s="33">
        <f t="shared" si="6"/>
        <v>1</v>
      </c>
      <c r="V14" s="34">
        <f t="shared" si="7"/>
        <v>0.75</v>
      </c>
      <c r="W14" s="35">
        <f t="shared" si="8"/>
        <v>2.358974358974359</v>
      </c>
      <c r="X14" s="71">
        <v>1.8974358974358974</v>
      </c>
      <c r="Y14" s="72">
        <v>1.8461538461538463</v>
      </c>
      <c r="Z14" s="74">
        <v>1.384464110127827</v>
      </c>
      <c r="AA14" s="37">
        <v>2.1717105263157896</v>
      </c>
      <c r="AB14" s="38">
        <v>1.3231527093596</v>
      </c>
    </row>
    <row r="15" spans="1:28" s="146" customFormat="1" ht="13.5" customHeight="1">
      <c r="A15" s="317"/>
      <c r="B15" s="135" t="s">
        <v>10</v>
      </c>
      <c r="C15" s="29">
        <v>10</v>
      </c>
      <c r="D15" s="30">
        <v>15</v>
      </c>
      <c r="E15" s="30">
        <v>4</v>
      </c>
      <c r="F15" s="30">
        <v>15</v>
      </c>
      <c r="G15" s="30">
        <v>19</v>
      </c>
      <c r="H15" s="30">
        <v>5</v>
      </c>
      <c r="I15" s="54">
        <v>6</v>
      </c>
      <c r="J15" s="26">
        <f t="shared" si="0"/>
        <v>74</v>
      </c>
      <c r="K15" s="30">
        <v>76</v>
      </c>
      <c r="L15" s="54">
        <v>59</v>
      </c>
      <c r="M15" s="29">
        <v>4048</v>
      </c>
      <c r="N15" s="30">
        <v>7161</v>
      </c>
      <c r="O15" s="31">
        <v>4256</v>
      </c>
      <c r="P15" s="32">
        <f t="shared" si="1"/>
        <v>3.3333333333333335</v>
      </c>
      <c r="Q15" s="33">
        <f t="shared" si="2"/>
        <v>2.142857142857143</v>
      </c>
      <c r="R15" s="33">
        <f t="shared" si="3"/>
        <v>0.8</v>
      </c>
      <c r="S15" s="33">
        <f t="shared" si="4"/>
        <v>1.3636363636363635</v>
      </c>
      <c r="T15" s="33">
        <f t="shared" si="5"/>
        <v>4.75</v>
      </c>
      <c r="U15" s="33">
        <f t="shared" si="6"/>
        <v>1</v>
      </c>
      <c r="V15" s="34">
        <f t="shared" si="7"/>
        <v>1.5</v>
      </c>
      <c r="W15" s="35">
        <f t="shared" si="8"/>
        <v>1.8974358974358974</v>
      </c>
      <c r="X15" s="55">
        <v>1.9487179487179487</v>
      </c>
      <c r="Y15" s="56">
        <v>1.5128205128205128</v>
      </c>
      <c r="Z15" s="36">
        <v>1.3289560078791858</v>
      </c>
      <c r="AA15" s="37">
        <v>2.3532697995399277</v>
      </c>
      <c r="AB15" s="38">
        <v>1.39632545931758</v>
      </c>
    </row>
    <row r="16" spans="1:28" s="146" customFormat="1" ht="13.5" customHeight="1">
      <c r="A16" s="317"/>
      <c r="B16" s="135" t="s">
        <v>11</v>
      </c>
      <c r="C16" s="29">
        <v>1</v>
      </c>
      <c r="D16" s="30">
        <v>6</v>
      </c>
      <c r="E16" s="30">
        <v>7</v>
      </c>
      <c r="F16" s="30">
        <v>10</v>
      </c>
      <c r="G16" s="30">
        <v>13</v>
      </c>
      <c r="H16" s="30">
        <v>6</v>
      </c>
      <c r="I16" s="54">
        <v>2</v>
      </c>
      <c r="J16" s="26">
        <f t="shared" si="0"/>
        <v>45</v>
      </c>
      <c r="K16" s="30">
        <v>92</v>
      </c>
      <c r="L16" s="54">
        <v>62</v>
      </c>
      <c r="M16" s="29">
        <v>3270</v>
      </c>
      <c r="N16" s="30">
        <v>6533</v>
      </c>
      <c r="O16" s="31">
        <v>3810</v>
      </c>
      <c r="P16" s="32">
        <f t="shared" si="1"/>
        <v>0.3333333333333333</v>
      </c>
      <c r="Q16" s="33">
        <f t="shared" si="2"/>
        <v>0.8571428571428571</v>
      </c>
      <c r="R16" s="33">
        <f t="shared" si="3"/>
        <v>1.4</v>
      </c>
      <c r="S16" s="33">
        <f t="shared" si="4"/>
        <v>0.9090909090909091</v>
      </c>
      <c r="T16" s="33">
        <f t="shared" si="5"/>
        <v>3.25</v>
      </c>
      <c r="U16" s="33">
        <f t="shared" si="6"/>
        <v>1.2</v>
      </c>
      <c r="V16" s="34">
        <f t="shared" si="7"/>
        <v>0.5</v>
      </c>
      <c r="W16" s="35">
        <f t="shared" si="8"/>
        <v>1.1538461538461537</v>
      </c>
      <c r="X16" s="55">
        <v>2.358974358974359</v>
      </c>
      <c r="Y16" s="56">
        <v>1.5897435897435896</v>
      </c>
      <c r="Z16" s="36">
        <v>1.0724827812397508</v>
      </c>
      <c r="AA16" s="37">
        <v>2.149013157894737</v>
      </c>
      <c r="AB16" s="38">
        <v>1.24959002951787</v>
      </c>
    </row>
    <row r="17" spans="1:28" s="146" customFormat="1" ht="13.5" customHeight="1">
      <c r="A17" s="318"/>
      <c r="B17" s="140" t="s">
        <v>12</v>
      </c>
      <c r="C17" s="29">
        <v>2</v>
      </c>
      <c r="D17" s="30">
        <v>5</v>
      </c>
      <c r="E17" s="30">
        <v>3</v>
      </c>
      <c r="F17" s="30">
        <v>8</v>
      </c>
      <c r="G17" s="30">
        <v>26</v>
      </c>
      <c r="H17" s="30">
        <v>4</v>
      </c>
      <c r="I17" s="54">
        <v>2</v>
      </c>
      <c r="J17" s="26">
        <f t="shared" si="0"/>
        <v>50</v>
      </c>
      <c r="K17" s="30">
        <v>100</v>
      </c>
      <c r="L17" s="54">
        <v>48</v>
      </c>
      <c r="M17" s="29">
        <v>3135</v>
      </c>
      <c r="N17" s="30">
        <v>6301</v>
      </c>
      <c r="O17" s="31">
        <v>3152</v>
      </c>
      <c r="P17" s="32">
        <f t="shared" si="1"/>
        <v>0.6666666666666666</v>
      </c>
      <c r="Q17" s="33">
        <f t="shared" si="2"/>
        <v>0.7142857142857143</v>
      </c>
      <c r="R17" s="33">
        <f t="shared" si="3"/>
        <v>0.6</v>
      </c>
      <c r="S17" s="33">
        <f t="shared" si="4"/>
        <v>0.7272727272727273</v>
      </c>
      <c r="T17" s="33">
        <f t="shared" si="5"/>
        <v>6.5</v>
      </c>
      <c r="U17" s="33">
        <f t="shared" si="6"/>
        <v>0.8</v>
      </c>
      <c r="V17" s="34">
        <f t="shared" si="7"/>
        <v>0.5</v>
      </c>
      <c r="W17" s="35">
        <f t="shared" si="8"/>
        <v>1.2820512820512822</v>
      </c>
      <c r="X17" s="55">
        <v>2.5641025641025643</v>
      </c>
      <c r="Y17" s="56">
        <v>1.2307692307692308</v>
      </c>
      <c r="Z17" s="36">
        <v>1.030233322379231</v>
      </c>
      <c r="AA17" s="37">
        <v>2.0720157842814864</v>
      </c>
      <c r="AB17" s="38">
        <v>1.03412073490813</v>
      </c>
    </row>
    <row r="18" spans="1:28" s="151" customFormat="1" ht="13.5" customHeight="1">
      <c r="A18" s="316">
        <v>4</v>
      </c>
      <c r="B18" s="145" t="s">
        <v>13</v>
      </c>
      <c r="C18" s="86">
        <v>2</v>
      </c>
      <c r="D18" s="87">
        <v>4</v>
      </c>
      <c r="E18" s="87">
        <v>6</v>
      </c>
      <c r="F18" s="87">
        <v>6</v>
      </c>
      <c r="G18" s="87">
        <v>26</v>
      </c>
      <c r="H18" s="87">
        <v>6</v>
      </c>
      <c r="I18" s="88">
        <v>3</v>
      </c>
      <c r="J18" s="223">
        <f t="shared" si="0"/>
        <v>53</v>
      </c>
      <c r="K18" s="87">
        <v>63</v>
      </c>
      <c r="L18" s="88">
        <v>40</v>
      </c>
      <c r="M18" s="86">
        <v>2908</v>
      </c>
      <c r="N18" s="87">
        <v>4493</v>
      </c>
      <c r="O18" s="147">
        <v>2723</v>
      </c>
      <c r="P18" s="89">
        <f t="shared" si="1"/>
        <v>0.6666666666666666</v>
      </c>
      <c r="Q18" s="90">
        <f aca="true" t="shared" si="9" ref="Q18:Q56">D18/6</f>
        <v>0.6666666666666666</v>
      </c>
      <c r="R18" s="90">
        <f t="shared" si="3"/>
        <v>1.2</v>
      </c>
      <c r="S18" s="90">
        <f t="shared" si="4"/>
        <v>0.5454545454545454</v>
      </c>
      <c r="T18" s="90">
        <f t="shared" si="5"/>
        <v>6.5</v>
      </c>
      <c r="U18" s="90">
        <f aca="true" t="shared" si="10" ref="U18:U56">H18/4</f>
        <v>1.5</v>
      </c>
      <c r="V18" s="227">
        <f t="shared" si="7"/>
        <v>0.75</v>
      </c>
      <c r="W18" s="92">
        <f aca="true" t="shared" si="11" ref="W18:W56">J18/37</f>
        <v>1.4324324324324325</v>
      </c>
      <c r="X18" s="90">
        <v>1.6153846153846154</v>
      </c>
      <c r="Y18" s="91">
        <v>1.0256410256410255</v>
      </c>
      <c r="Z18" s="148">
        <v>0.9553219448094612</v>
      </c>
      <c r="AA18" s="149">
        <v>1.4769888231426693</v>
      </c>
      <c r="AB18" s="150">
        <v>0.894252873563218</v>
      </c>
    </row>
    <row r="19" spans="1:28" s="151" customFormat="1" ht="13.5" customHeight="1">
      <c r="A19" s="317"/>
      <c r="B19" s="135" t="s">
        <v>14</v>
      </c>
      <c r="C19" s="79">
        <v>4</v>
      </c>
      <c r="D19" s="80">
        <v>6</v>
      </c>
      <c r="E19" s="80">
        <v>1</v>
      </c>
      <c r="F19" s="80">
        <v>13</v>
      </c>
      <c r="G19" s="80">
        <v>17</v>
      </c>
      <c r="H19" s="80">
        <v>6</v>
      </c>
      <c r="I19" s="81">
        <v>1</v>
      </c>
      <c r="J19" s="26">
        <f t="shared" si="0"/>
        <v>48</v>
      </c>
      <c r="K19" s="80">
        <v>53</v>
      </c>
      <c r="L19" s="81">
        <v>38</v>
      </c>
      <c r="M19" s="79">
        <v>3747</v>
      </c>
      <c r="N19" s="80">
        <v>4084</v>
      </c>
      <c r="O19" s="136">
        <v>2755</v>
      </c>
      <c r="P19" s="32">
        <f t="shared" si="1"/>
        <v>1.3333333333333333</v>
      </c>
      <c r="Q19" s="33">
        <f t="shared" si="9"/>
        <v>1</v>
      </c>
      <c r="R19" s="33">
        <f t="shared" si="3"/>
        <v>0.2</v>
      </c>
      <c r="S19" s="33">
        <f t="shared" si="4"/>
        <v>1.1818181818181819</v>
      </c>
      <c r="T19" s="33">
        <f t="shared" si="5"/>
        <v>4.25</v>
      </c>
      <c r="U19" s="33">
        <f t="shared" si="10"/>
        <v>1.5</v>
      </c>
      <c r="V19" s="228">
        <f t="shared" si="7"/>
        <v>0.25</v>
      </c>
      <c r="W19" s="35">
        <f t="shared" si="11"/>
        <v>1.2972972972972974</v>
      </c>
      <c r="X19" s="33">
        <v>1.358974358974359</v>
      </c>
      <c r="Y19" s="34">
        <v>0.9743589743589743</v>
      </c>
      <c r="Z19" s="137">
        <v>1.2297341647522153</v>
      </c>
      <c r="AA19" s="138">
        <v>1.3425378040762657</v>
      </c>
      <c r="AB19" s="139">
        <v>0.903871391076115</v>
      </c>
    </row>
    <row r="20" spans="1:28" s="151" customFormat="1" ht="13.5" customHeight="1">
      <c r="A20" s="317"/>
      <c r="B20" s="135" t="s">
        <v>15</v>
      </c>
      <c r="C20" s="79">
        <v>1</v>
      </c>
      <c r="D20" s="80">
        <v>7</v>
      </c>
      <c r="E20" s="80">
        <v>0</v>
      </c>
      <c r="F20" s="80">
        <v>13</v>
      </c>
      <c r="G20" s="80">
        <v>37</v>
      </c>
      <c r="H20" s="80">
        <v>12</v>
      </c>
      <c r="I20" s="81">
        <v>4</v>
      </c>
      <c r="J20" s="26">
        <f t="shared" si="0"/>
        <v>74</v>
      </c>
      <c r="K20" s="80">
        <v>68</v>
      </c>
      <c r="L20" s="81">
        <v>45</v>
      </c>
      <c r="M20" s="79">
        <v>4378</v>
      </c>
      <c r="N20" s="80">
        <v>5459</v>
      </c>
      <c r="O20" s="136">
        <v>3643</v>
      </c>
      <c r="P20" s="32">
        <f t="shared" si="1"/>
        <v>0.3333333333333333</v>
      </c>
      <c r="Q20" s="33">
        <f t="shared" si="9"/>
        <v>1.1666666666666667</v>
      </c>
      <c r="R20" s="33">
        <f t="shared" si="3"/>
        <v>0</v>
      </c>
      <c r="S20" s="33">
        <f t="shared" si="4"/>
        <v>1.1818181818181819</v>
      </c>
      <c r="T20" s="33">
        <f t="shared" si="5"/>
        <v>9.25</v>
      </c>
      <c r="U20" s="33">
        <f t="shared" si="10"/>
        <v>3</v>
      </c>
      <c r="V20" s="228">
        <f t="shared" si="7"/>
        <v>1</v>
      </c>
      <c r="W20" s="35">
        <f t="shared" si="11"/>
        <v>2</v>
      </c>
      <c r="X20" s="33">
        <v>1.7435897435897436</v>
      </c>
      <c r="Y20" s="34">
        <v>1.1538461538461537</v>
      </c>
      <c r="Z20" s="137">
        <v>1.4391847468770547</v>
      </c>
      <c r="AA20" s="138">
        <v>1.794543063773833</v>
      </c>
      <c r="AB20" s="139">
        <v>1.19599474720945</v>
      </c>
    </row>
    <row r="21" spans="1:28" s="151" customFormat="1" ht="13.5" customHeight="1">
      <c r="A21" s="317"/>
      <c r="B21" s="135" t="s">
        <v>16</v>
      </c>
      <c r="C21" s="79">
        <v>2</v>
      </c>
      <c r="D21" s="80">
        <v>4</v>
      </c>
      <c r="E21" s="80">
        <v>2</v>
      </c>
      <c r="F21" s="80">
        <v>12</v>
      </c>
      <c r="G21" s="80">
        <v>9</v>
      </c>
      <c r="H21" s="80">
        <v>6</v>
      </c>
      <c r="I21" s="81">
        <v>1</v>
      </c>
      <c r="J21" s="26">
        <f t="shared" si="0"/>
        <v>36</v>
      </c>
      <c r="K21" s="80">
        <v>57</v>
      </c>
      <c r="L21" s="81">
        <v>45</v>
      </c>
      <c r="M21" s="79">
        <v>4274</v>
      </c>
      <c r="N21" s="80">
        <v>6052</v>
      </c>
      <c r="O21" s="136">
        <v>3857</v>
      </c>
      <c r="P21" s="32">
        <f t="shared" si="1"/>
        <v>0.6666666666666666</v>
      </c>
      <c r="Q21" s="33">
        <f t="shared" si="9"/>
        <v>0.6666666666666666</v>
      </c>
      <c r="R21" s="33">
        <f t="shared" si="3"/>
        <v>0.4</v>
      </c>
      <c r="S21" s="33">
        <f t="shared" si="4"/>
        <v>1.0909090909090908</v>
      </c>
      <c r="T21" s="33">
        <f t="shared" si="5"/>
        <v>2.25</v>
      </c>
      <c r="U21" s="33">
        <f t="shared" si="10"/>
        <v>1.5</v>
      </c>
      <c r="V21" s="228">
        <f t="shared" si="7"/>
        <v>0.25</v>
      </c>
      <c r="W21" s="35">
        <f t="shared" si="11"/>
        <v>0.972972972972973</v>
      </c>
      <c r="X21" s="33">
        <v>1.4615384615384615</v>
      </c>
      <c r="Y21" s="34">
        <v>1.1538461538461537</v>
      </c>
      <c r="Z21" s="137">
        <v>1.4091658424002638</v>
      </c>
      <c r="AA21" s="138">
        <v>1.9894806048652203</v>
      </c>
      <c r="AB21" s="139">
        <v>1.26791584483892</v>
      </c>
    </row>
    <row r="22" spans="1:28" s="151" customFormat="1" ht="13.5" customHeight="1">
      <c r="A22" s="318"/>
      <c r="B22" s="140" t="s">
        <v>17</v>
      </c>
      <c r="C22" s="82">
        <v>2</v>
      </c>
      <c r="D22" s="83">
        <v>1</v>
      </c>
      <c r="E22" s="83">
        <v>2</v>
      </c>
      <c r="F22" s="83">
        <v>5</v>
      </c>
      <c r="G22" s="83">
        <v>6</v>
      </c>
      <c r="H22" s="83">
        <v>3</v>
      </c>
      <c r="I22" s="84">
        <v>2</v>
      </c>
      <c r="J22" s="40">
        <f t="shared" si="0"/>
        <v>21</v>
      </c>
      <c r="K22" s="83">
        <v>87</v>
      </c>
      <c r="L22" s="84">
        <v>37</v>
      </c>
      <c r="M22" s="82">
        <v>2923</v>
      </c>
      <c r="N22" s="83">
        <v>5980</v>
      </c>
      <c r="O22" s="141">
        <v>3180</v>
      </c>
      <c r="P22" s="46">
        <f t="shared" si="1"/>
        <v>0.6666666666666666</v>
      </c>
      <c r="Q22" s="47">
        <f t="shared" si="9"/>
        <v>0.16666666666666666</v>
      </c>
      <c r="R22" s="47">
        <f t="shared" si="3"/>
        <v>0.4</v>
      </c>
      <c r="S22" s="47">
        <f t="shared" si="4"/>
        <v>0.45454545454545453</v>
      </c>
      <c r="T22" s="47">
        <f t="shared" si="5"/>
        <v>1.5</v>
      </c>
      <c r="U22" s="47">
        <f t="shared" si="10"/>
        <v>0.75</v>
      </c>
      <c r="V22" s="229">
        <f t="shared" si="7"/>
        <v>0.5</v>
      </c>
      <c r="W22" s="49">
        <f t="shared" si="11"/>
        <v>0.5675675675675675</v>
      </c>
      <c r="X22" s="47">
        <v>2.230769230769231</v>
      </c>
      <c r="Y22" s="48">
        <v>0.9487179487179487</v>
      </c>
      <c r="Z22" s="142">
        <v>0.9608809993425378</v>
      </c>
      <c r="AA22" s="143">
        <v>1.9671052631578947</v>
      </c>
      <c r="AB22" s="144">
        <v>1.04605263157894</v>
      </c>
    </row>
    <row r="23" spans="1:28" s="151" customFormat="1" ht="13.5" customHeight="1">
      <c r="A23" s="316">
        <v>5</v>
      </c>
      <c r="B23" s="135" t="s">
        <v>18</v>
      </c>
      <c r="C23" s="79">
        <v>5</v>
      </c>
      <c r="D23" s="80">
        <v>3</v>
      </c>
      <c r="E23" s="80">
        <v>4</v>
      </c>
      <c r="F23" s="80">
        <v>12</v>
      </c>
      <c r="G23" s="80">
        <v>7</v>
      </c>
      <c r="H23" s="80">
        <v>1</v>
      </c>
      <c r="I23" s="81">
        <v>0</v>
      </c>
      <c r="J23" s="26">
        <f t="shared" si="0"/>
        <v>32</v>
      </c>
      <c r="K23" s="80">
        <v>61</v>
      </c>
      <c r="L23" s="81">
        <v>38</v>
      </c>
      <c r="M23" s="79">
        <v>4611</v>
      </c>
      <c r="N23" s="80">
        <v>3454</v>
      </c>
      <c r="O23" s="136">
        <v>3478</v>
      </c>
      <c r="P23" s="32">
        <f t="shared" si="1"/>
        <v>1.6666666666666667</v>
      </c>
      <c r="Q23" s="33">
        <f t="shared" si="9"/>
        <v>0.5</v>
      </c>
      <c r="R23" s="33">
        <f t="shared" si="3"/>
        <v>0.8</v>
      </c>
      <c r="S23" s="33">
        <f t="shared" si="4"/>
        <v>1.0909090909090908</v>
      </c>
      <c r="T23" s="33">
        <f t="shared" si="5"/>
        <v>1.75</v>
      </c>
      <c r="U23" s="33">
        <f t="shared" si="10"/>
        <v>0.25</v>
      </c>
      <c r="V23" s="34">
        <f t="shared" si="7"/>
        <v>0</v>
      </c>
      <c r="W23" s="35">
        <f t="shared" si="11"/>
        <v>0.8648648648648649</v>
      </c>
      <c r="X23" s="33">
        <v>1.564102564102564</v>
      </c>
      <c r="Y23" s="34">
        <v>0.9743589743589743</v>
      </c>
      <c r="Z23" s="137">
        <v>1.5019543973941367</v>
      </c>
      <c r="AA23" s="138">
        <v>1.132087840052442</v>
      </c>
      <c r="AB23" s="139">
        <v>1.14070186946539</v>
      </c>
    </row>
    <row r="24" spans="1:28" s="151" customFormat="1" ht="13.5" customHeight="1">
      <c r="A24" s="317"/>
      <c r="B24" s="135" t="s">
        <v>19</v>
      </c>
      <c r="C24" s="79">
        <v>3</v>
      </c>
      <c r="D24" s="80">
        <v>9</v>
      </c>
      <c r="E24" s="80">
        <v>2</v>
      </c>
      <c r="F24" s="80">
        <v>16</v>
      </c>
      <c r="G24" s="80">
        <v>21</v>
      </c>
      <c r="H24" s="80">
        <v>6</v>
      </c>
      <c r="I24" s="81">
        <v>0</v>
      </c>
      <c r="J24" s="26">
        <f t="shared" si="0"/>
        <v>57</v>
      </c>
      <c r="K24" s="80">
        <v>111</v>
      </c>
      <c r="L24" s="81">
        <v>37</v>
      </c>
      <c r="M24" s="79">
        <v>5820</v>
      </c>
      <c r="N24" s="80">
        <v>6158</v>
      </c>
      <c r="O24" s="136">
        <v>4300</v>
      </c>
      <c r="P24" s="32">
        <f t="shared" si="1"/>
        <v>1</v>
      </c>
      <c r="Q24" s="33">
        <f t="shared" si="9"/>
        <v>1.5</v>
      </c>
      <c r="R24" s="33">
        <f t="shared" si="3"/>
        <v>0.4</v>
      </c>
      <c r="S24" s="33">
        <f t="shared" si="4"/>
        <v>1.4545454545454546</v>
      </c>
      <c r="T24" s="33">
        <f t="shared" si="5"/>
        <v>5.25</v>
      </c>
      <c r="U24" s="33">
        <f t="shared" si="10"/>
        <v>1.5</v>
      </c>
      <c r="V24" s="34">
        <f t="shared" si="7"/>
        <v>0</v>
      </c>
      <c r="W24" s="35">
        <f t="shared" si="11"/>
        <v>1.5405405405405406</v>
      </c>
      <c r="X24" s="33">
        <v>2.8461538461538463</v>
      </c>
      <c r="Y24" s="34">
        <v>0.9487179487179487</v>
      </c>
      <c r="Z24" s="137">
        <v>1.9094488188976377</v>
      </c>
      <c r="AA24" s="138">
        <v>2.023660860992442</v>
      </c>
      <c r="AB24" s="139">
        <v>1.41215106732348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7</v>
      </c>
      <c r="E25" s="80">
        <v>8</v>
      </c>
      <c r="F25" s="80">
        <v>15</v>
      </c>
      <c r="G25" s="80">
        <v>9</v>
      </c>
      <c r="H25" s="80">
        <v>2</v>
      </c>
      <c r="I25" s="81">
        <v>0</v>
      </c>
      <c r="J25" s="26">
        <f t="shared" si="0"/>
        <v>41</v>
      </c>
      <c r="K25" s="80">
        <v>127</v>
      </c>
      <c r="L25" s="81">
        <v>37</v>
      </c>
      <c r="M25" s="79">
        <v>5657</v>
      </c>
      <c r="N25" s="80">
        <v>6192</v>
      </c>
      <c r="O25" s="136">
        <v>4957</v>
      </c>
      <c r="P25" s="32">
        <f t="shared" si="1"/>
        <v>0</v>
      </c>
      <c r="Q25" s="33">
        <f t="shared" si="9"/>
        <v>1.1666666666666667</v>
      </c>
      <c r="R25" s="33">
        <f t="shared" si="3"/>
        <v>1.6</v>
      </c>
      <c r="S25" s="33">
        <f t="shared" si="4"/>
        <v>1.3636363636363635</v>
      </c>
      <c r="T25" s="33">
        <f t="shared" si="5"/>
        <v>2.25</v>
      </c>
      <c r="U25" s="33">
        <f t="shared" si="10"/>
        <v>0.5</v>
      </c>
      <c r="V25" s="34">
        <f t="shared" si="7"/>
        <v>0</v>
      </c>
      <c r="W25" s="35">
        <f t="shared" si="11"/>
        <v>1.1081081081081081</v>
      </c>
      <c r="X25" s="33">
        <v>3.2564102564102564</v>
      </c>
      <c r="Y25" s="34">
        <v>0.9487179487179487</v>
      </c>
      <c r="Z25" s="137">
        <v>1.8547540983606556</v>
      </c>
      <c r="AA25" s="138">
        <v>2.036172311739559</v>
      </c>
      <c r="AB25" s="139">
        <v>1.626312335958</v>
      </c>
    </row>
    <row r="26" spans="1:28" s="151" customFormat="1" ht="13.5" customHeight="1">
      <c r="A26" s="318"/>
      <c r="B26" s="140" t="s">
        <v>21</v>
      </c>
      <c r="C26" s="82">
        <v>7</v>
      </c>
      <c r="D26" s="83">
        <v>5</v>
      </c>
      <c r="E26" s="83">
        <v>11</v>
      </c>
      <c r="F26" s="83">
        <v>28</v>
      </c>
      <c r="G26" s="83">
        <v>11</v>
      </c>
      <c r="H26" s="83">
        <v>0</v>
      </c>
      <c r="I26" s="84">
        <v>3</v>
      </c>
      <c r="J26" s="26">
        <f t="shared" si="0"/>
        <v>65</v>
      </c>
      <c r="K26" s="83">
        <v>136</v>
      </c>
      <c r="L26" s="84">
        <v>56</v>
      </c>
      <c r="M26" s="82">
        <v>5908</v>
      </c>
      <c r="N26" s="83">
        <v>6668</v>
      </c>
      <c r="O26" s="141">
        <v>4816</v>
      </c>
      <c r="P26" s="32">
        <f t="shared" si="1"/>
        <v>2.3333333333333335</v>
      </c>
      <c r="Q26" s="33">
        <f t="shared" si="9"/>
        <v>0.8333333333333334</v>
      </c>
      <c r="R26" s="33">
        <f t="shared" si="3"/>
        <v>2.2</v>
      </c>
      <c r="S26" s="33">
        <f t="shared" si="4"/>
        <v>2.5454545454545454</v>
      </c>
      <c r="T26" s="33">
        <f t="shared" si="5"/>
        <v>2.75</v>
      </c>
      <c r="U26" s="33">
        <f t="shared" si="10"/>
        <v>0</v>
      </c>
      <c r="V26" s="34">
        <f t="shared" si="7"/>
        <v>0.75</v>
      </c>
      <c r="W26" s="35">
        <f t="shared" si="11"/>
        <v>1.7567567567567568</v>
      </c>
      <c r="X26" s="47">
        <v>3.4871794871794872</v>
      </c>
      <c r="Y26" s="48">
        <v>1.435897435897436</v>
      </c>
      <c r="Z26" s="142">
        <v>1.9376844867169565</v>
      </c>
      <c r="AA26" s="143">
        <v>2.193421052631579</v>
      </c>
      <c r="AB26" s="144">
        <v>1.58057105349524</v>
      </c>
    </row>
    <row r="27" spans="1:28" s="151" customFormat="1" ht="13.5" customHeight="1">
      <c r="A27" s="316">
        <v>6</v>
      </c>
      <c r="B27" s="145" t="s">
        <v>22</v>
      </c>
      <c r="C27" s="86">
        <v>1</v>
      </c>
      <c r="D27" s="87">
        <v>3</v>
      </c>
      <c r="E27" s="87">
        <v>4</v>
      </c>
      <c r="F27" s="87">
        <v>36</v>
      </c>
      <c r="G27" s="87">
        <v>10</v>
      </c>
      <c r="H27" s="87">
        <v>3</v>
      </c>
      <c r="I27" s="88">
        <v>4</v>
      </c>
      <c r="J27" s="223">
        <f t="shared" si="0"/>
        <v>61</v>
      </c>
      <c r="K27" s="87">
        <v>127</v>
      </c>
      <c r="L27" s="88">
        <v>38</v>
      </c>
      <c r="M27" s="86">
        <v>5640</v>
      </c>
      <c r="N27" s="87">
        <v>6187</v>
      </c>
      <c r="O27" s="147">
        <v>4888</v>
      </c>
      <c r="P27" s="89">
        <f t="shared" si="1"/>
        <v>0.3333333333333333</v>
      </c>
      <c r="Q27" s="90">
        <f t="shared" si="9"/>
        <v>0.5</v>
      </c>
      <c r="R27" s="90">
        <f t="shared" si="3"/>
        <v>0.8</v>
      </c>
      <c r="S27" s="90">
        <f t="shared" si="4"/>
        <v>3.272727272727273</v>
      </c>
      <c r="T27" s="90">
        <f t="shared" si="5"/>
        <v>2.5</v>
      </c>
      <c r="U27" s="90">
        <f t="shared" si="10"/>
        <v>0.75</v>
      </c>
      <c r="V27" s="227">
        <f t="shared" si="7"/>
        <v>1</v>
      </c>
      <c r="W27" s="92">
        <f t="shared" si="11"/>
        <v>1.6486486486486487</v>
      </c>
      <c r="X27" s="90">
        <v>3.2564102564102564</v>
      </c>
      <c r="Y27" s="91">
        <v>0.9743589743589743</v>
      </c>
      <c r="Z27" s="148">
        <v>1.8510009845749917</v>
      </c>
      <c r="AA27" s="138">
        <v>2.033190930003286</v>
      </c>
      <c r="AB27" s="139">
        <v>1.60420085329832</v>
      </c>
    </row>
    <row r="28" spans="1:28" s="151" customFormat="1" ht="13.5" customHeight="1">
      <c r="A28" s="317"/>
      <c r="B28" s="135" t="s">
        <v>23</v>
      </c>
      <c r="C28" s="79">
        <v>0</v>
      </c>
      <c r="D28" s="80">
        <v>4</v>
      </c>
      <c r="E28" s="80">
        <v>3</v>
      </c>
      <c r="F28" s="80">
        <v>27</v>
      </c>
      <c r="G28" s="80">
        <v>21</v>
      </c>
      <c r="H28" s="80">
        <v>6</v>
      </c>
      <c r="I28" s="81">
        <v>6</v>
      </c>
      <c r="J28" s="26">
        <f t="shared" si="0"/>
        <v>67</v>
      </c>
      <c r="K28" s="80">
        <v>147</v>
      </c>
      <c r="L28" s="81">
        <v>35</v>
      </c>
      <c r="M28" s="79">
        <v>5385</v>
      </c>
      <c r="N28" s="80">
        <v>6017</v>
      </c>
      <c r="O28" s="136">
        <v>4882</v>
      </c>
      <c r="P28" s="32">
        <f t="shared" si="1"/>
        <v>0</v>
      </c>
      <c r="Q28" s="33">
        <f t="shared" si="9"/>
        <v>0.6666666666666666</v>
      </c>
      <c r="R28" s="33">
        <f t="shared" si="3"/>
        <v>0.6</v>
      </c>
      <c r="S28" s="33">
        <f t="shared" si="4"/>
        <v>2.4545454545454546</v>
      </c>
      <c r="T28" s="33">
        <f t="shared" si="5"/>
        <v>5.25</v>
      </c>
      <c r="U28" s="33">
        <f t="shared" si="10"/>
        <v>1.5</v>
      </c>
      <c r="V28" s="228">
        <f t="shared" si="7"/>
        <v>1.5</v>
      </c>
      <c r="W28" s="35">
        <f t="shared" si="11"/>
        <v>1.8108108108108107</v>
      </c>
      <c r="X28" s="33">
        <v>3.769230769230769</v>
      </c>
      <c r="Y28" s="34">
        <v>0.8974358974358975</v>
      </c>
      <c r="Z28" s="137">
        <v>1.766732283464567</v>
      </c>
      <c r="AA28" s="138">
        <v>1.9760262725779967</v>
      </c>
      <c r="AB28" s="139">
        <v>1.60223170331473</v>
      </c>
    </row>
    <row r="29" spans="1:28" s="151" customFormat="1" ht="13.5" customHeight="1">
      <c r="A29" s="317"/>
      <c r="B29" s="135" t="s">
        <v>24</v>
      </c>
      <c r="C29" s="79">
        <v>3</v>
      </c>
      <c r="D29" s="80">
        <v>6</v>
      </c>
      <c r="E29" s="80">
        <v>2</v>
      </c>
      <c r="F29" s="80">
        <v>37</v>
      </c>
      <c r="G29" s="80">
        <v>16</v>
      </c>
      <c r="H29" s="80">
        <v>0</v>
      </c>
      <c r="I29" s="81">
        <v>1</v>
      </c>
      <c r="J29" s="26">
        <f t="shared" si="0"/>
        <v>65</v>
      </c>
      <c r="K29" s="80">
        <v>156</v>
      </c>
      <c r="L29" s="81">
        <v>46</v>
      </c>
      <c r="M29" s="79">
        <v>4730</v>
      </c>
      <c r="N29" s="80">
        <v>5619</v>
      </c>
      <c r="O29" s="136">
        <v>4535</v>
      </c>
      <c r="P29" s="32">
        <f t="shared" si="1"/>
        <v>1</v>
      </c>
      <c r="Q29" s="33">
        <f t="shared" si="9"/>
        <v>1</v>
      </c>
      <c r="R29" s="33">
        <f t="shared" si="3"/>
        <v>0.4</v>
      </c>
      <c r="S29" s="33">
        <f t="shared" si="4"/>
        <v>3.3636363636363638</v>
      </c>
      <c r="T29" s="33">
        <f t="shared" si="5"/>
        <v>4</v>
      </c>
      <c r="U29" s="33">
        <f t="shared" si="10"/>
        <v>0</v>
      </c>
      <c r="V29" s="228">
        <f t="shared" si="7"/>
        <v>0.25</v>
      </c>
      <c r="W29" s="35">
        <f t="shared" si="11"/>
        <v>1.7567567567567568</v>
      </c>
      <c r="X29" s="33">
        <v>4</v>
      </c>
      <c r="Y29" s="34">
        <v>1.1794871794871795</v>
      </c>
      <c r="Z29" s="137">
        <v>1.5518372703412073</v>
      </c>
      <c r="AA29" s="138">
        <v>1.8459264126149804</v>
      </c>
      <c r="AB29" s="139">
        <v>1.48883782009192</v>
      </c>
    </row>
    <row r="30" spans="1:28" s="151" customFormat="1" ht="13.5" customHeight="1">
      <c r="A30" s="318"/>
      <c r="B30" s="140" t="s">
        <v>25</v>
      </c>
      <c r="C30" s="82">
        <v>2</v>
      </c>
      <c r="D30" s="83">
        <v>4</v>
      </c>
      <c r="E30" s="83">
        <v>2</v>
      </c>
      <c r="F30" s="83">
        <v>17</v>
      </c>
      <c r="G30" s="83">
        <v>15</v>
      </c>
      <c r="H30" s="83">
        <v>2</v>
      </c>
      <c r="I30" s="84">
        <v>2</v>
      </c>
      <c r="J30" s="40">
        <f t="shared" si="0"/>
        <v>44</v>
      </c>
      <c r="K30" s="83">
        <v>176</v>
      </c>
      <c r="L30" s="84">
        <v>38</v>
      </c>
      <c r="M30" s="82">
        <v>3731</v>
      </c>
      <c r="N30" s="83">
        <v>4936</v>
      </c>
      <c r="O30" s="141">
        <v>3905</v>
      </c>
      <c r="P30" s="46">
        <f t="shared" si="1"/>
        <v>0.6666666666666666</v>
      </c>
      <c r="Q30" s="47">
        <f t="shared" si="9"/>
        <v>0.6666666666666666</v>
      </c>
      <c r="R30" s="47">
        <f t="shared" si="3"/>
        <v>0.4</v>
      </c>
      <c r="S30" s="47">
        <f t="shared" si="4"/>
        <v>1.5454545454545454</v>
      </c>
      <c r="T30" s="47">
        <f t="shared" si="5"/>
        <v>3.75</v>
      </c>
      <c r="U30" s="47">
        <f t="shared" si="10"/>
        <v>0.5</v>
      </c>
      <c r="V30" s="229">
        <f t="shared" si="7"/>
        <v>0.5</v>
      </c>
      <c r="W30" s="49">
        <f t="shared" si="11"/>
        <v>1.1891891891891893</v>
      </c>
      <c r="X30" s="47">
        <v>4.512820512820513</v>
      </c>
      <c r="Y30" s="48">
        <v>0.9743589743589743</v>
      </c>
      <c r="Z30" s="142">
        <v>1.2236798950475565</v>
      </c>
      <c r="AA30" s="138">
        <v>1.623150279513318</v>
      </c>
      <c r="AB30" s="139">
        <v>1.28116797900262</v>
      </c>
    </row>
    <row r="31" spans="1:28" s="151" customFormat="1" ht="13.5" customHeight="1">
      <c r="A31" s="316">
        <v>7</v>
      </c>
      <c r="B31" s="145" t="s">
        <v>26</v>
      </c>
      <c r="C31" s="86">
        <v>2</v>
      </c>
      <c r="D31" s="87">
        <v>4</v>
      </c>
      <c r="E31" s="87">
        <v>7</v>
      </c>
      <c r="F31" s="87">
        <v>22</v>
      </c>
      <c r="G31" s="87">
        <v>11</v>
      </c>
      <c r="H31" s="87">
        <v>0</v>
      </c>
      <c r="I31" s="88">
        <v>2</v>
      </c>
      <c r="J31" s="26">
        <f t="shared" si="0"/>
        <v>48</v>
      </c>
      <c r="K31" s="87">
        <v>157</v>
      </c>
      <c r="L31" s="88">
        <v>30</v>
      </c>
      <c r="M31" s="86">
        <v>3551</v>
      </c>
      <c r="N31" s="87">
        <v>4048</v>
      </c>
      <c r="O31" s="147">
        <v>3857</v>
      </c>
      <c r="P31" s="32">
        <f t="shared" si="1"/>
        <v>0.6666666666666666</v>
      </c>
      <c r="Q31" s="33">
        <f t="shared" si="9"/>
        <v>0.6666666666666666</v>
      </c>
      <c r="R31" s="33">
        <f t="shared" si="3"/>
        <v>1.4</v>
      </c>
      <c r="S31" s="33">
        <f t="shared" si="4"/>
        <v>2</v>
      </c>
      <c r="T31" s="33">
        <f t="shared" si="5"/>
        <v>2.75</v>
      </c>
      <c r="U31" s="33">
        <f t="shared" si="10"/>
        <v>0</v>
      </c>
      <c r="V31" s="34">
        <f t="shared" si="7"/>
        <v>0.5</v>
      </c>
      <c r="W31" s="35">
        <f t="shared" si="11"/>
        <v>1.2972972972972974</v>
      </c>
      <c r="X31" s="90">
        <v>4.0256410256410255</v>
      </c>
      <c r="Y31" s="91">
        <v>0.7692307692307693</v>
      </c>
      <c r="Z31" s="148">
        <v>1.1634993446920052</v>
      </c>
      <c r="AA31" s="149">
        <v>1.3324555628703094</v>
      </c>
      <c r="AB31" s="150">
        <v>1.26541994750656</v>
      </c>
    </row>
    <row r="32" spans="1:28" s="151" customFormat="1" ht="13.5" customHeight="1">
      <c r="A32" s="317"/>
      <c r="B32" s="135" t="s">
        <v>27</v>
      </c>
      <c r="C32" s="79">
        <v>0</v>
      </c>
      <c r="D32" s="80">
        <v>1</v>
      </c>
      <c r="E32" s="80">
        <v>4</v>
      </c>
      <c r="F32" s="80">
        <v>20</v>
      </c>
      <c r="G32" s="80">
        <v>20</v>
      </c>
      <c r="H32" s="80">
        <v>1</v>
      </c>
      <c r="I32" s="81">
        <v>1</v>
      </c>
      <c r="J32" s="26">
        <f t="shared" si="0"/>
        <v>47</v>
      </c>
      <c r="K32" s="80">
        <v>102</v>
      </c>
      <c r="L32" s="81">
        <v>25</v>
      </c>
      <c r="M32" s="79">
        <v>3226</v>
      </c>
      <c r="N32" s="80">
        <v>3559</v>
      </c>
      <c r="O32" s="136">
        <v>3555</v>
      </c>
      <c r="P32" s="32">
        <f t="shared" si="1"/>
        <v>0</v>
      </c>
      <c r="Q32" s="33">
        <f t="shared" si="9"/>
        <v>0.16666666666666666</v>
      </c>
      <c r="R32" s="33">
        <f t="shared" si="3"/>
        <v>0.8</v>
      </c>
      <c r="S32" s="33">
        <f t="shared" si="4"/>
        <v>1.8181818181818181</v>
      </c>
      <c r="T32" s="33">
        <f t="shared" si="5"/>
        <v>5</v>
      </c>
      <c r="U32" s="33">
        <f t="shared" si="10"/>
        <v>0.25</v>
      </c>
      <c r="V32" s="34">
        <f t="shared" si="7"/>
        <v>0.25</v>
      </c>
      <c r="W32" s="35">
        <f t="shared" si="11"/>
        <v>1.2702702702702702</v>
      </c>
      <c r="X32" s="33">
        <v>2.6153846153846154</v>
      </c>
      <c r="Y32" s="34">
        <v>0.6410256410256411</v>
      </c>
      <c r="Z32" s="137">
        <v>1.0604865220249835</v>
      </c>
      <c r="AA32" s="138">
        <v>1.1714944042132982</v>
      </c>
      <c r="AB32" s="139">
        <v>1.16633858267716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1</v>
      </c>
      <c r="E33" s="80">
        <v>4</v>
      </c>
      <c r="F33" s="80">
        <v>21</v>
      </c>
      <c r="G33" s="80">
        <v>9</v>
      </c>
      <c r="H33" s="80">
        <v>0</v>
      </c>
      <c r="I33" s="81">
        <v>0</v>
      </c>
      <c r="J33" s="26">
        <f t="shared" si="0"/>
        <v>35</v>
      </c>
      <c r="K33" s="80">
        <v>103</v>
      </c>
      <c r="L33" s="81">
        <v>30</v>
      </c>
      <c r="M33" s="79">
        <v>2252</v>
      </c>
      <c r="N33" s="80">
        <v>3139</v>
      </c>
      <c r="O33" s="136">
        <v>3042</v>
      </c>
      <c r="P33" s="32">
        <f t="shared" si="1"/>
        <v>0</v>
      </c>
      <c r="Q33" s="33">
        <f t="shared" si="9"/>
        <v>0.16666666666666666</v>
      </c>
      <c r="R33" s="33">
        <f t="shared" si="3"/>
        <v>0.8</v>
      </c>
      <c r="S33" s="33">
        <f t="shared" si="4"/>
        <v>1.9090909090909092</v>
      </c>
      <c r="T33" s="33">
        <f t="shared" si="5"/>
        <v>2.25</v>
      </c>
      <c r="U33" s="33">
        <f t="shared" si="10"/>
        <v>0</v>
      </c>
      <c r="V33" s="34">
        <f t="shared" si="7"/>
        <v>0</v>
      </c>
      <c r="W33" s="35">
        <f t="shared" si="11"/>
        <v>0.9459459459459459</v>
      </c>
      <c r="X33" s="33">
        <v>2.641025641025641</v>
      </c>
      <c r="Y33" s="34">
        <v>0.7692307692307693</v>
      </c>
      <c r="Z33" s="137">
        <v>0.7381186496230744</v>
      </c>
      <c r="AA33" s="138">
        <v>1.031208935611038</v>
      </c>
      <c r="AB33" s="139">
        <v>0.998359041680341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1</v>
      </c>
      <c r="E34" s="80">
        <v>2</v>
      </c>
      <c r="F34" s="80">
        <v>12</v>
      </c>
      <c r="G34" s="80">
        <v>0</v>
      </c>
      <c r="H34" s="80">
        <v>0</v>
      </c>
      <c r="I34" s="81">
        <v>1</v>
      </c>
      <c r="J34" s="26">
        <f t="shared" si="0"/>
        <v>16</v>
      </c>
      <c r="K34" s="80">
        <v>46</v>
      </c>
      <c r="L34" s="81">
        <v>22</v>
      </c>
      <c r="M34" s="79">
        <v>2084</v>
      </c>
      <c r="N34" s="80">
        <v>2238</v>
      </c>
      <c r="O34" s="136">
        <v>2328</v>
      </c>
      <c r="P34" s="32">
        <f t="shared" si="1"/>
        <v>0</v>
      </c>
      <c r="Q34" s="33">
        <f t="shared" si="9"/>
        <v>0.16666666666666666</v>
      </c>
      <c r="R34" s="33">
        <f t="shared" si="3"/>
        <v>0.4</v>
      </c>
      <c r="S34" s="33">
        <f t="shared" si="4"/>
        <v>1.0909090909090908</v>
      </c>
      <c r="T34" s="33">
        <f t="shared" si="5"/>
        <v>0</v>
      </c>
      <c r="U34" s="33">
        <f t="shared" si="10"/>
        <v>0</v>
      </c>
      <c r="V34" s="34">
        <f t="shared" si="7"/>
        <v>0.25</v>
      </c>
      <c r="W34" s="35">
        <f t="shared" si="11"/>
        <v>0.43243243243243246</v>
      </c>
      <c r="X34" s="33">
        <v>1.1794871794871795</v>
      </c>
      <c r="Y34" s="34">
        <v>0.5641025641025641</v>
      </c>
      <c r="Z34" s="137">
        <v>0.68440065681445</v>
      </c>
      <c r="AA34" s="138">
        <v>0.734251968503937</v>
      </c>
      <c r="AB34" s="139">
        <v>0.764281024294156</v>
      </c>
    </row>
    <row r="35" spans="1:28" s="151" customFormat="1" ht="13.5" customHeight="1">
      <c r="A35" s="318"/>
      <c r="B35" s="140" t="s">
        <v>30</v>
      </c>
      <c r="C35" s="82">
        <v>0</v>
      </c>
      <c r="D35" s="83">
        <v>4</v>
      </c>
      <c r="E35" s="83">
        <v>4</v>
      </c>
      <c r="F35" s="83">
        <v>7</v>
      </c>
      <c r="G35" s="83">
        <v>5</v>
      </c>
      <c r="H35" s="83">
        <v>1</v>
      </c>
      <c r="I35" s="84">
        <v>2</v>
      </c>
      <c r="J35" s="26">
        <f t="shared" si="0"/>
        <v>23</v>
      </c>
      <c r="K35" s="80">
        <v>30</v>
      </c>
      <c r="L35" s="81">
        <v>20</v>
      </c>
      <c r="M35" s="79">
        <v>1751</v>
      </c>
      <c r="N35" s="80">
        <v>1981</v>
      </c>
      <c r="O35" s="136">
        <v>2076</v>
      </c>
      <c r="P35" s="32">
        <f t="shared" si="1"/>
        <v>0</v>
      </c>
      <c r="Q35" s="33">
        <f t="shared" si="9"/>
        <v>0.6666666666666666</v>
      </c>
      <c r="R35" s="33">
        <f t="shared" si="3"/>
        <v>0.8</v>
      </c>
      <c r="S35" s="33">
        <f t="shared" si="4"/>
        <v>0.6363636363636364</v>
      </c>
      <c r="T35" s="33">
        <f t="shared" si="5"/>
        <v>1.25</v>
      </c>
      <c r="U35" s="33">
        <f t="shared" si="10"/>
        <v>0.25</v>
      </c>
      <c r="V35" s="34">
        <f t="shared" si="7"/>
        <v>0.5</v>
      </c>
      <c r="W35" s="35">
        <f t="shared" si="11"/>
        <v>0.6216216216216216</v>
      </c>
      <c r="X35" s="33">
        <v>0.7692307692307693</v>
      </c>
      <c r="Y35" s="34">
        <v>0.5128205128205128</v>
      </c>
      <c r="Z35" s="137">
        <v>0.5740983606557377</v>
      </c>
      <c r="AA35" s="138">
        <v>0.6518591641987496</v>
      </c>
      <c r="AB35" s="139">
        <v>0.681102362204724</v>
      </c>
    </row>
    <row r="36" spans="1:28" s="151" customFormat="1" ht="13.5" customHeight="1">
      <c r="A36" s="316">
        <v>8</v>
      </c>
      <c r="B36" s="145" t="s">
        <v>31</v>
      </c>
      <c r="C36" s="79">
        <v>1</v>
      </c>
      <c r="D36" s="80">
        <v>5</v>
      </c>
      <c r="E36" s="80">
        <v>5</v>
      </c>
      <c r="F36" s="80">
        <v>10</v>
      </c>
      <c r="G36" s="80">
        <v>6</v>
      </c>
      <c r="H36" s="80">
        <v>2</v>
      </c>
      <c r="I36" s="81">
        <v>0</v>
      </c>
      <c r="J36" s="223">
        <f t="shared" si="0"/>
        <v>29</v>
      </c>
      <c r="K36" s="87">
        <v>39</v>
      </c>
      <c r="L36" s="88">
        <v>20</v>
      </c>
      <c r="M36" s="86">
        <v>1356</v>
      </c>
      <c r="N36" s="87">
        <v>1713</v>
      </c>
      <c r="O36" s="147">
        <v>1523</v>
      </c>
      <c r="P36" s="89">
        <f t="shared" si="1"/>
        <v>0.3333333333333333</v>
      </c>
      <c r="Q36" s="90">
        <f t="shared" si="9"/>
        <v>0.8333333333333334</v>
      </c>
      <c r="R36" s="90">
        <f t="shared" si="3"/>
        <v>1</v>
      </c>
      <c r="S36" s="90">
        <f t="shared" si="4"/>
        <v>0.9090909090909091</v>
      </c>
      <c r="T36" s="90">
        <f t="shared" si="5"/>
        <v>1.5</v>
      </c>
      <c r="U36" s="90">
        <f t="shared" si="10"/>
        <v>0.5</v>
      </c>
      <c r="V36" s="227">
        <f t="shared" si="7"/>
        <v>0</v>
      </c>
      <c r="W36" s="92">
        <f t="shared" si="11"/>
        <v>0.7837837837837838</v>
      </c>
      <c r="X36" s="90">
        <v>1</v>
      </c>
      <c r="Y36" s="91">
        <v>0.5128205128205128</v>
      </c>
      <c r="Z36" s="148">
        <v>0.45004978426817127</v>
      </c>
      <c r="AA36" s="149">
        <v>0.5642292490118577</v>
      </c>
      <c r="AB36" s="150">
        <v>0.501316655694536</v>
      </c>
    </row>
    <row r="37" spans="1:28" s="151" customFormat="1" ht="13.5" customHeight="1">
      <c r="A37" s="317"/>
      <c r="B37" s="135" t="s">
        <v>32</v>
      </c>
      <c r="C37" s="79">
        <v>2</v>
      </c>
      <c r="D37" s="80">
        <v>1</v>
      </c>
      <c r="E37" s="80">
        <v>2</v>
      </c>
      <c r="F37" s="80">
        <v>7</v>
      </c>
      <c r="G37" s="80">
        <v>11</v>
      </c>
      <c r="H37" s="80">
        <v>0</v>
      </c>
      <c r="I37" s="81">
        <v>0</v>
      </c>
      <c r="J37" s="26">
        <f aca="true" t="shared" si="12" ref="J37:J58">SUM(C37:I37)</f>
        <v>23</v>
      </c>
      <c r="K37" s="80">
        <v>39</v>
      </c>
      <c r="L37" s="81">
        <v>15</v>
      </c>
      <c r="M37" s="79">
        <v>1101</v>
      </c>
      <c r="N37" s="80">
        <v>1294</v>
      </c>
      <c r="O37" s="136">
        <v>1021</v>
      </c>
      <c r="P37" s="32">
        <f aca="true" t="shared" si="13" ref="P37:P56">C37/3</f>
        <v>0.6666666666666666</v>
      </c>
      <c r="Q37" s="33">
        <f t="shared" si="9"/>
        <v>0.16666666666666666</v>
      </c>
      <c r="R37" s="33">
        <f aca="true" t="shared" si="14" ref="R37:R56">E37/5</f>
        <v>0.4</v>
      </c>
      <c r="S37" s="33">
        <f aca="true" t="shared" si="15" ref="S37:S56">F37/11</f>
        <v>0.6363636363636364</v>
      </c>
      <c r="T37" s="33">
        <f aca="true" t="shared" si="16" ref="T37:T56">G37/4</f>
        <v>2.75</v>
      </c>
      <c r="U37" s="33">
        <f t="shared" si="10"/>
        <v>0</v>
      </c>
      <c r="V37" s="228">
        <f aca="true" t="shared" si="17" ref="V37:V56">I37/4</f>
        <v>0</v>
      </c>
      <c r="W37" s="35">
        <f t="shared" si="11"/>
        <v>0.6216216216216216</v>
      </c>
      <c r="X37" s="33">
        <v>1</v>
      </c>
      <c r="Y37" s="34">
        <v>0.38461538461538464</v>
      </c>
      <c r="Z37" s="137">
        <v>0.3649320517069937</v>
      </c>
      <c r="AA37" s="138">
        <v>0.42805160436652334</v>
      </c>
      <c r="AB37" s="139">
        <v>0.340787716955941</v>
      </c>
    </row>
    <row r="38" spans="1:28" s="151" customFormat="1" ht="13.5" customHeight="1">
      <c r="A38" s="317"/>
      <c r="B38" s="135" t="s">
        <v>33</v>
      </c>
      <c r="C38" s="79">
        <v>1</v>
      </c>
      <c r="D38" s="80">
        <v>4</v>
      </c>
      <c r="E38" s="80">
        <v>1</v>
      </c>
      <c r="F38" s="80">
        <v>7</v>
      </c>
      <c r="G38" s="80">
        <v>7</v>
      </c>
      <c r="H38" s="80">
        <v>0</v>
      </c>
      <c r="I38" s="81">
        <v>1</v>
      </c>
      <c r="J38" s="26">
        <f t="shared" si="12"/>
        <v>21</v>
      </c>
      <c r="K38" s="80">
        <v>24</v>
      </c>
      <c r="L38" s="81">
        <v>23</v>
      </c>
      <c r="M38" s="79">
        <v>1308</v>
      </c>
      <c r="N38" s="80">
        <v>1283</v>
      </c>
      <c r="O38" s="136">
        <v>1350</v>
      </c>
      <c r="P38" s="32">
        <f t="shared" si="13"/>
        <v>0.3333333333333333</v>
      </c>
      <c r="Q38" s="33">
        <f t="shared" si="9"/>
        <v>0.6666666666666666</v>
      </c>
      <c r="R38" s="33">
        <f t="shared" si="14"/>
        <v>0.2</v>
      </c>
      <c r="S38" s="33">
        <f t="shared" si="15"/>
        <v>0.6363636363636364</v>
      </c>
      <c r="T38" s="33">
        <f t="shared" si="16"/>
        <v>1.75</v>
      </c>
      <c r="U38" s="33">
        <f t="shared" si="10"/>
        <v>0</v>
      </c>
      <c r="V38" s="228">
        <f t="shared" si="17"/>
        <v>0.25</v>
      </c>
      <c r="W38" s="35">
        <f t="shared" si="11"/>
        <v>0.5675675675675675</v>
      </c>
      <c r="X38" s="33">
        <v>0.6153846153846154</v>
      </c>
      <c r="Y38" s="34">
        <v>0.5897435897435898</v>
      </c>
      <c r="Z38" s="137">
        <v>0.42998027613412226</v>
      </c>
      <c r="AA38" s="138">
        <v>0.42511597084161695</v>
      </c>
      <c r="AB38" s="139">
        <v>0.444371296905859</v>
      </c>
    </row>
    <row r="39" spans="1:28" s="151" customFormat="1" ht="13.5" customHeight="1">
      <c r="A39" s="318"/>
      <c r="B39" s="140" t="s">
        <v>34</v>
      </c>
      <c r="C39" s="82">
        <v>2</v>
      </c>
      <c r="D39" s="83">
        <v>2</v>
      </c>
      <c r="E39" s="83">
        <v>4</v>
      </c>
      <c r="F39" s="83">
        <v>9</v>
      </c>
      <c r="G39" s="83">
        <v>6</v>
      </c>
      <c r="H39" s="83">
        <v>3</v>
      </c>
      <c r="I39" s="84">
        <v>1</v>
      </c>
      <c r="J39" s="40">
        <f t="shared" si="12"/>
        <v>27</v>
      </c>
      <c r="K39" s="83">
        <v>27</v>
      </c>
      <c r="L39" s="84">
        <v>16</v>
      </c>
      <c r="M39" s="82">
        <v>1504</v>
      </c>
      <c r="N39" s="83">
        <v>1502</v>
      </c>
      <c r="O39" s="141">
        <v>1283</v>
      </c>
      <c r="P39" s="46">
        <f t="shared" si="13"/>
        <v>0.6666666666666666</v>
      </c>
      <c r="Q39" s="47">
        <f t="shared" si="9"/>
        <v>0.3333333333333333</v>
      </c>
      <c r="R39" s="47">
        <f t="shared" si="14"/>
        <v>0.8</v>
      </c>
      <c r="S39" s="47">
        <f t="shared" si="15"/>
        <v>0.8181818181818182</v>
      </c>
      <c r="T39" s="47">
        <f t="shared" si="16"/>
        <v>1.5</v>
      </c>
      <c r="U39" s="47">
        <f t="shared" si="10"/>
        <v>0.75</v>
      </c>
      <c r="V39" s="229">
        <f t="shared" si="17"/>
        <v>0.25</v>
      </c>
      <c r="W39" s="49">
        <f t="shared" si="11"/>
        <v>0.7297297297297297</v>
      </c>
      <c r="X39" s="47">
        <v>0.6923076923076923</v>
      </c>
      <c r="Y39" s="48">
        <v>0.41025641025641024</v>
      </c>
      <c r="Z39" s="142">
        <v>0.4937623112278398</v>
      </c>
      <c r="AA39" s="138">
        <v>0.49407894736842106</v>
      </c>
      <c r="AB39" s="139">
        <v>0.421208141825345</v>
      </c>
    </row>
    <row r="40" spans="1:28" s="151" customFormat="1" ht="13.5" customHeight="1">
      <c r="A40" s="316">
        <v>9</v>
      </c>
      <c r="B40" s="145" t="s">
        <v>35</v>
      </c>
      <c r="C40" s="86">
        <v>1</v>
      </c>
      <c r="D40" s="87">
        <v>3</v>
      </c>
      <c r="E40" s="87">
        <v>3</v>
      </c>
      <c r="F40" s="87">
        <v>17</v>
      </c>
      <c r="G40" s="87">
        <v>1</v>
      </c>
      <c r="H40" s="87">
        <v>0</v>
      </c>
      <c r="I40" s="88">
        <v>0</v>
      </c>
      <c r="J40" s="223">
        <f t="shared" si="12"/>
        <v>25</v>
      </c>
      <c r="K40" s="87">
        <v>23</v>
      </c>
      <c r="L40" s="88">
        <v>7</v>
      </c>
      <c r="M40" s="86">
        <v>1496</v>
      </c>
      <c r="N40" s="87">
        <v>1567</v>
      </c>
      <c r="O40" s="147">
        <v>1381</v>
      </c>
      <c r="P40" s="32">
        <f t="shared" si="13"/>
        <v>0.3333333333333333</v>
      </c>
      <c r="Q40" s="33">
        <f t="shared" si="9"/>
        <v>0.5</v>
      </c>
      <c r="R40" s="33">
        <f t="shared" si="14"/>
        <v>0.6</v>
      </c>
      <c r="S40" s="33">
        <f t="shared" si="15"/>
        <v>1.5454545454545454</v>
      </c>
      <c r="T40" s="33">
        <f t="shared" si="16"/>
        <v>0.25</v>
      </c>
      <c r="U40" s="33">
        <f t="shared" si="10"/>
        <v>0</v>
      </c>
      <c r="V40" s="34">
        <f t="shared" si="17"/>
        <v>0</v>
      </c>
      <c r="W40" s="35">
        <f t="shared" si="11"/>
        <v>0.6756756756756757</v>
      </c>
      <c r="X40" s="90">
        <v>0.5897435897435898</v>
      </c>
      <c r="Y40" s="91">
        <v>0.1794871794871795</v>
      </c>
      <c r="Z40" s="148">
        <v>0.4914586070959264</v>
      </c>
      <c r="AA40" s="149">
        <v>0.5163097199341021</v>
      </c>
      <c r="AB40" s="150">
        <v>0.454725057622654</v>
      </c>
    </row>
    <row r="41" spans="1:28" s="151" customFormat="1" ht="13.5" customHeight="1">
      <c r="A41" s="317"/>
      <c r="B41" s="135" t="s">
        <v>36</v>
      </c>
      <c r="C41" s="79">
        <v>2</v>
      </c>
      <c r="D41" s="80">
        <v>1</v>
      </c>
      <c r="E41" s="80">
        <v>1</v>
      </c>
      <c r="F41" s="80">
        <v>9</v>
      </c>
      <c r="G41" s="80">
        <v>2</v>
      </c>
      <c r="H41" s="80">
        <v>1</v>
      </c>
      <c r="I41" s="81">
        <v>1</v>
      </c>
      <c r="J41" s="26">
        <f t="shared" si="12"/>
        <v>17</v>
      </c>
      <c r="K41" s="80">
        <v>38</v>
      </c>
      <c r="L41" s="81">
        <v>29</v>
      </c>
      <c r="M41" s="79">
        <v>1582</v>
      </c>
      <c r="N41" s="80">
        <v>1698</v>
      </c>
      <c r="O41" s="136">
        <v>1511</v>
      </c>
      <c r="P41" s="32">
        <f t="shared" si="13"/>
        <v>0.6666666666666666</v>
      </c>
      <c r="Q41" s="33">
        <f t="shared" si="9"/>
        <v>0.16666666666666666</v>
      </c>
      <c r="R41" s="33">
        <f t="shared" si="14"/>
        <v>0.2</v>
      </c>
      <c r="S41" s="33">
        <f t="shared" si="15"/>
        <v>0.8181818181818182</v>
      </c>
      <c r="T41" s="33">
        <f t="shared" si="16"/>
        <v>0.5</v>
      </c>
      <c r="U41" s="33">
        <f t="shared" si="10"/>
        <v>0.25</v>
      </c>
      <c r="V41" s="34">
        <f t="shared" si="17"/>
        <v>0.25</v>
      </c>
      <c r="W41" s="35">
        <f t="shared" si="11"/>
        <v>0.4594594594594595</v>
      </c>
      <c r="X41" s="33">
        <v>0.9743589743589743</v>
      </c>
      <c r="Y41" s="34">
        <v>0.7435897435897436</v>
      </c>
      <c r="Z41" s="137">
        <v>0.5209087915706289</v>
      </c>
      <c r="AA41" s="138">
        <v>0.5583689575797435</v>
      </c>
      <c r="AB41" s="139">
        <v>0.498186613913617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2</v>
      </c>
      <c r="E42" s="80">
        <v>1</v>
      </c>
      <c r="F42" s="80">
        <v>6</v>
      </c>
      <c r="G42" s="80">
        <v>1</v>
      </c>
      <c r="H42" s="80">
        <v>1</v>
      </c>
      <c r="I42" s="81">
        <v>1</v>
      </c>
      <c r="J42" s="26">
        <f t="shared" si="12"/>
        <v>12</v>
      </c>
      <c r="K42" s="80">
        <v>41</v>
      </c>
      <c r="L42" s="81">
        <v>14</v>
      </c>
      <c r="M42" s="79">
        <v>1411</v>
      </c>
      <c r="N42" s="80">
        <v>1744</v>
      </c>
      <c r="O42" s="136">
        <v>1343</v>
      </c>
      <c r="P42" s="32">
        <f t="shared" si="13"/>
        <v>0</v>
      </c>
      <c r="Q42" s="33">
        <f t="shared" si="9"/>
        <v>0.3333333333333333</v>
      </c>
      <c r="R42" s="33">
        <f t="shared" si="14"/>
        <v>0.2</v>
      </c>
      <c r="S42" s="33">
        <f t="shared" si="15"/>
        <v>0.5454545454545454</v>
      </c>
      <c r="T42" s="33">
        <f t="shared" si="16"/>
        <v>0.25</v>
      </c>
      <c r="U42" s="33">
        <f t="shared" si="10"/>
        <v>0.25</v>
      </c>
      <c r="V42" s="34">
        <f t="shared" si="17"/>
        <v>0.25</v>
      </c>
      <c r="W42" s="35">
        <f t="shared" si="11"/>
        <v>0.32432432432432434</v>
      </c>
      <c r="X42" s="33">
        <v>1.0512820512820513</v>
      </c>
      <c r="Y42" s="34">
        <v>0.358974358974359</v>
      </c>
      <c r="Z42" s="137">
        <v>0.46368715083798884</v>
      </c>
      <c r="AA42" s="138">
        <v>0.5748187211601846</v>
      </c>
      <c r="AB42" s="139">
        <v>0.442795911638642</v>
      </c>
    </row>
    <row r="43" spans="1:28" s="151" customFormat="1" ht="13.5" customHeight="1">
      <c r="A43" s="317"/>
      <c r="B43" s="135" t="s">
        <v>38</v>
      </c>
      <c r="C43" s="79">
        <v>1</v>
      </c>
      <c r="D43" s="80">
        <v>1</v>
      </c>
      <c r="E43" s="80">
        <v>3</v>
      </c>
      <c r="F43" s="80">
        <v>4</v>
      </c>
      <c r="G43" s="80">
        <v>5</v>
      </c>
      <c r="H43" s="80">
        <v>0</v>
      </c>
      <c r="I43" s="81">
        <v>0</v>
      </c>
      <c r="J43" s="26">
        <f t="shared" si="12"/>
        <v>14</v>
      </c>
      <c r="K43" s="80">
        <v>28</v>
      </c>
      <c r="L43" s="81">
        <v>21</v>
      </c>
      <c r="M43" s="79">
        <v>1637</v>
      </c>
      <c r="N43" s="80">
        <v>1441</v>
      </c>
      <c r="O43" s="136">
        <v>1544</v>
      </c>
      <c r="P43" s="32">
        <f t="shared" si="13"/>
        <v>0.3333333333333333</v>
      </c>
      <c r="Q43" s="33">
        <f t="shared" si="9"/>
        <v>0.16666666666666666</v>
      </c>
      <c r="R43" s="33">
        <f t="shared" si="14"/>
        <v>0.6</v>
      </c>
      <c r="S43" s="33">
        <f t="shared" si="15"/>
        <v>0.36363636363636365</v>
      </c>
      <c r="T43" s="33">
        <f t="shared" si="16"/>
        <v>1.25</v>
      </c>
      <c r="U43" s="33">
        <f t="shared" si="10"/>
        <v>0</v>
      </c>
      <c r="V43" s="34">
        <f t="shared" si="17"/>
        <v>0</v>
      </c>
      <c r="W43" s="35">
        <f t="shared" si="11"/>
        <v>0.3783783783783784</v>
      </c>
      <c r="X43" s="33">
        <v>0.717948717948718</v>
      </c>
      <c r="Y43" s="34">
        <v>0.5384615384615384</v>
      </c>
      <c r="Z43" s="137">
        <v>0.5370734908136483</v>
      </c>
      <c r="AA43" s="138">
        <v>0.47401315789473686</v>
      </c>
      <c r="AB43" s="139">
        <v>0.50772772114436</v>
      </c>
    </row>
    <row r="44" spans="1:28" s="151" customFormat="1" ht="13.5" customHeight="1">
      <c r="A44" s="318"/>
      <c r="B44" s="140" t="s">
        <v>39</v>
      </c>
      <c r="C44" s="82">
        <v>1</v>
      </c>
      <c r="D44" s="83">
        <v>3</v>
      </c>
      <c r="E44" s="83">
        <v>2</v>
      </c>
      <c r="F44" s="83">
        <v>10</v>
      </c>
      <c r="G44" s="83">
        <v>9</v>
      </c>
      <c r="H44" s="83">
        <v>0</v>
      </c>
      <c r="I44" s="84">
        <v>1</v>
      </c>
      <c r="J44" s="26">
        <f t="shared" si="12"/>
        <v>26</v>
      </c>
      <c r="K44" s="83">
        <v>35</v>
      </c>
      <c r="L44" s="84">
        <v>24</v>
      </c>
      <c r="M44" s="82">
        <v>1979</v>
      </c>
      <c r="N44" s="83">
        <v>1820</v>
      </c>
      <c r="O44" s="141">
        <v>1763</v>
      </c>
      <c r="P44" s="32">
        <f t="shared" si="13"/>
        <v>0.3333333333333333</v>
      </c>
      <c r="Q44" s="33">
        <f t="shared" si="9"/>
        <v>0.5</v>
      </c>
      <c r="R44" s="33">
        <f t="shared" si="14"/>
        <v>0.4</v>
      </c>
      <c r="S44" s="33">
        <f t="shared" si="15"/>
        <v>0.9090909090909091</v>
      </c>
      <c r="T44" s="33">
        <f t="shared" si="16"/>
        <v>2.25</v>
      </c>
      <c r="U44" s="33">
        <f t="shared" si="10"/>
        <v>0</v>
      </c>
      <c r="V44" s="34">
        <f t="shared" si="17"/>
        <v>0.25</v>
      </c>
      <c r="W44" s="35">
        <f t="shared" si="11"/>
        <v>0.7027027027027027</v>
      </c>
      <c r="X44" s="47">
        <v>0.8974358974358975</v>
      </c>
      <c r="Y44" s="48">
        <v>0.6153846153846154</v>
      </c>
      <c r="Z44" s="142">
        <v>0.6507727721144361</v>
      </c>
      <c r="AA44" s="143">
        <v>0.5984873396908912</v>
      </c>
      <c r="AB44" s="144">
        <v>0.579362471245481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2</v>
      </c>
      <c r="E45" s="80">
        <v>0</v>
      </c>
      <c r="F45" s="80">
        <v>5</v>
      </c>
      <c r="G45" s="80">
        <v>2</v>
      </c>
      <c r="H45" s="80">
        <v>1</v>
      </c>
      <c r="I45" s="81">
        <v>1</v>
      </c>
      <c r="J45" s="223">
        <f t="shared" si="12"/>
        <v>11</v>
      </c>
      <c r="K45" s="80">
        <v>50</v>
      </c>
      <c r="L45" s="81">
        <v>32</v>
      </c>
      <c r="M45" s="79">
        <v>1772</v>
      </c>
      <c r="N45" s="80">
        <v>1950</v>
      </c>
      <c r="O45" s="136">
        <v>2369</v>
      </c>
      <c r="P45" s="89">
        <f t="shared" si="13"/>
        <v>0</v>
      </c>
      <c r="Q45" s="90">
        <f t="shared" si="9"/>
        <v>0.3333333333333333</v>
      </c>
      <c r="R45" s="90">
        <f t="shared" si="14"/>
        <v>0</v>
      </c>
      <c r="S45" s="90">
        <f t="shared" si="15"/>
        <v>0.45454545454545453</v>
      </c>
      <c r="T45" s="90">
        <f t="shared" si="16"/>
        <v>0.5</v>
      </c>
      <c r="U45" s="90">
        <f t="shared" si="10"/>
        <v>0.25</v>
      </c>
      <c r="V45" s="227">
        <f t="shared" si="17"/>
        <v>0.25</v>
      </c>
      <c r="W45" s="92">
        <f t="shared" si="11"/>
        <v>0.2972972972972973</v>
      </c>
      <c r="X45" s="33">
        <v>1.2820512820512822</v>
      </c>
      <c r="Y45" s="34">
        <v>0.8205128205128205</v>
      </c>
      <c r="Z45" s="137">
        <v>0.5811741554608069</v>
      </c>
      <c r="AA45" s="138">
        <v>0.6366307541625857</v>
      </c>
      <c r="AB45" s="139">
        <v>0.779020059191056</v>
      </c>
    </row>
    <row r="46" spans="1:28" s="151" customFormat="1" ht="13.5" customHeight="1">
      <c r="A46" s="317"/>
      <c r="B46" s="135" t="s">
        <v>41</v>
      </c>
      <c r="C46" s="79">
        <v>0</v>
      </c>
      <c r="D46" s="80">
        <v>2</v>
      </c>
      <c r="E46" s="80">
        <v>2</v>
      </c>
      <c r="F46" s="80">
        <v>7</v>
      </c>
      <c r="G46" s="80">
        <v>7</v>
      </c>
      <c r="H46" s="80">
        <v>1</v>
      </c>
      <c r="I46" s="81">
        <v>0</v>
      </c>
      <c r="J46" s="26">
        <f t="shared" si="12"/>
        <v>19</v>
      </c>
      <c r="K46" s="80">
        <v>34</v>
      </c>
      <c r="L46" s="81">
        <v>25</v>
      </c>
      <c r="M46" s="79">
        <v>2249</v>
      </c>
      <c r="N46" s="80">
        <v>1756</v>
      </c>
      <c r="O46" s="136">
        <v>2086</v>
      </c>
      <c r="P46" s="32">
        <f t="shared" si="13"/>
        <v>0</v>
      </c>
      <c r="Q46" s="33">
        <f t="shared" si="9"/>
        <v>0.3333333333333333</v>
      </c>
      <c r="R46" s="33">
        <f t="shared" si="14"/>
        <v>0.4</v>
      </c>
      <c r="S46" s="33">
        <f t="shared" si="15"/>
        <v>0.6363636363636364</v>
      </c>
      <c r="T46" s="33">
        <f t="shared" si="16"/>
        <v>1.75</v>
      </c>
      <c r="U46" s="33">
        <f t="shared" si="10"/>
        <v>0.25</v>
      </c>
      <c r="V46" s="228">
        <f t="shared" si="17"/>
        <v>0</v>
      </c>
      <c r="W46" s="35">
        <f t="shared" si="11"/>
        <v>0.5135135135135135</v>
      </c>
      <c r="X46" s="33">
        <v>0.8717948717948718</v>
      </c>
      <c r="Y46" s="34">
        <v>0.6410256410256411</v>
      </c>
      <c r="Z46" s="137">
        <v>0.7381030521824745</v>
      </c>
      <c r="AA46" s="138">
        <v>0.5774416310424203</v>
      </c>
      <c r="AB46" s="139">
        <v>0.685057471264368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9</v>
      </c>
      <c r="G47" s="80">
        <v>3</v>
      </c>
      <c r="H47" s="80">
        <v>1</v>
      </c>
      <c r="I47" s="81">
        <v>1</v>
      </c>
      <c r="J47" s="26">
        <f t="shared" si="12"/>
        <v>14</v>
      </c>
      <c r="K47" s="80">
        <v>54</v>
      </c>
      <c r="L47" s="81">
        <v>30</v>
      </c>
      <c r="M47" s="79">
        <v>2764</v>
      </c>
      <c r="N47" s="80">
        <v>2532</v>
      </c>
      <c r="O47" s="136">
        <v>2757</v>
      </c>
      <c r="P47" s="32">
        <f t="shared" si="13"/>
        <v>0</v>
      </c>
      <c r="Q47" s="33">
        <f t="shared" si="9"/>
        <v>0</v>
      </c>
      <c r="R47" s="33">
        <f t="shared" si="14"/>
        <v>0</v>
      </c>
      <c r="S47" s="33">
        <f t="shared" si="15"/>
        <v>0.8181818181818182</v>
      </c>
      <c r="T47" s="33">
        <f t="shared" si="16"/>
        <v>0.75</v>
      </c>
      <c r="U47" s="33">
        <f t="shared" si="10"/>
        <v>0.25</v>
      </c>
      <c r="V47" s="228">
        <f t="shared" si="17"/>
        <v>0.25</v>
      </c>
      <c r="W47" s="35">
        <f t="shared" si="11"/>
        <v>0.3783783783783784</v>
      </c>
      <c r="X47" s="33">
        <v>1.3846153846153846</v>
      </c>
      <c r="Y47" s="34">
        <v>0.7692307692307693</v>
      </c>
      <c r="Z47" s="137">
        <v>0.9003257328990228</v>
      </c>
      <c r="AA47" s="138">
        <v>0.8331688055281342</v>
      </c>
      <c r="AB47" s="139">
        <v>0.904824417459796</v>
      </c>
    </row>
    <row r="48" spans="1:28" s="151" customFormat="1" ht="13.5" customHeight="1">
      <c r="A48" s="318"/>
      <c r="B48" s="140" t="s">
        <v>43</v>
      </c>
      <c r="C48" s="82">
        <v>4</v>
      </c>
      <c r="D48" s="83">
        <v>2</v>
      </c>
      <c r="E48" s="83">
        <v>2</v>
      </c>
      <c r="F48" s="83">
        <v>22</v>
      </c>
      <c r="G48" s="83">
        <v>8</v>
      </c>
      <c r="H48" s="83">
        <v>2</v>
      </c>
      <c r="I48" s="84">
        <v>1</v>
      </c>
      <c r="J48" s="40">
        <f t="shared" si="12"/>
        <v>41</v>
      </c>
      <c r="K48" s="83">
        <v>63</v>
      </c>
      <c r="L48" s="84">
        <v>41</v>
      </c>
      <c r="M48" s="82">
        <v>3055</v>
      </c>
      <c r="N48" s="83">
        <v>2636</v>
      </c>
      <c r="O48" s="141">
        <v>3195</v>
      </c>
      <c r="P48" s="46">
        <f t="shared" si="13"/>
        <v>1.3333333333333333</v>
      </c>
      <c r="Q48" s="47">
        <f t="shared" si="9"/>
        <v>0.3333333333333333</v>
      </c>
      <c r="R48" s="47">
        <f t="shared" si="14"/>
        <v>0.4</v>
      </c>
      <c r="S48" s="47">
        <f t="shared" si="15"/>
        <v>2</v>
      </c>
      <c r="T48" s="47">
        <f t="shared" si="16"/>
        <v>2</v>
      </c>
      <c r="U48" s="47">
        <f t="shared" si="10"/>
        <v>0.5</v>
      </c>
      <c r="V48" s="229">
        <f t="shared" si="17"/>
        <v>0.25</v>
      </c>
      <c r="W48" s="49">
        <f t="shared" si="11"/>
        <v>1.1081081081081081</v>
      </c>
      <c r="X48" s="47">
        <v>1.6153846153846154</v>
      </c>
      <c r="Y48" s="48">
        <v>1.0512820512820513</v>
      </c>
      <c r="Z48" s="142">
        <v>1.001639344262295</v>
      </c>
      <c r="AA48" s="138">
        <v>0.8676761026991442</v>
      </c>
      <c r="AB48" s="139">
        <v>1.05167873601053</v>
      </c>
    </row>
    <row r="49" spans="1:28" s="151" customFormat="1" ht="13.5" customHeight="1">
      <c r="A49" s="316">
        <v>11</v>
      </c>
      <c r="B49" s="145" t="s">
        <v>44</v>
      </c>
      <c r="C49" s="86">
        <v>2</v>
      </c>
      <c r="D49" s="87">
        <v>3</v>
      </c>
      <c r="E49" s="87">
        <v>0</v>
      </c>
      <c r="F49" s="87">
        <v>15</v>
      </c>
      <c r="G49" s="87">
        <v>6</v>
      </c>
      <c r="H49" s="87">
        <v>0</v>
      </c>
      <c r="I49" s="88">
        <v>1</v>
      </c>
      <c r="J49" s="26">
        <f t="shared" si="12"/>
        <v>27</v>
      </c>
      <c r="K49" s="87">
        <v>50</v>
      </c>
      <c r="L49" s="88">
        <v>34</v>
      </c>
      <c r="M49" s="86">
        <v>3490</v>
      </c>
      <c r="N49" s="87">
        <v>2725</v>
      </c>
      <c r="O49" s="147">
        <v>2993</v>
      </c>
      <c r="P49" s="32">
        <f t="shared" si="13"/>
        <v>0.6666666666666666</v>
      </c>
      <c r="Q49" s="33">
        <f t="shared" si="9"/>
        <v>0.5</v>
      </c>
      <c r="R49" s="33">
        <f t="shared" si="14"/>
        <v>0</v>
      </c>
      <c r="S49" s="33">
        <f t="shared" si="15"/>
        <v>1.3636363636363635</v>
      </c>
      <c r="T49" s="33">
        <f t="shared" si="16"/>
        <v>1.5</v>
      </c>
      <c r="U49" s="33">
        <f t="shared" si="10"/>
        <v>0</v>
      </c>
      <c r="V49" s="34">
        <f t="shared" si="17"/>
        <v>0.25</v>
      </c>
      <c r="W49" s="35">
        <f t="shared" si="11"/>
        <v>0.7297297297297297</v>
      </c>
      <c r="X49" s="90">
        <v>1.2820512820512822</v>
      </c>
      <c r="Y49" s="91">
        <v>0.8717948717948718</v>
      </c>
      <c r="Z49" s="148">
        <v>1.1442622950819672</v>
      </c>
      <c r="AA49" s="149">
        <v>0.896086813548175</v>
      </c>
      <c r="AB49" s="150">
        <v>0.983245729303548</v>
      </c>
    </row>
    <row r="50" spans="1:28" s="151" customFormat="1" ht="13.5" customHeight="1">
      <c r="A50" s="317"/>
      <c r="B50" s="135" t="s">
        <v>45</v>
      </c>
      <c r="C50" s="79">
        <v>1</v>
      </c>
      <c r="D50" s="80">
        <v>3</v>
      </c>
      <c r="E50" s="80">
        <v>1</v>
      </c>
      <c r="F50" s="80">
        <v>15</v>
      </c>
      <c r="G50" s="80">
        <v>4</v>
      </c>
      <c r="H50" s="80">
        <v>3</v>
      </c>
      <c r="I50" s="81">
        <v>2</v>
      </c>
      <c r="J50" s="26">
        <f t="shared" si="12"/>
        <v>29</v>
      </c>
      <c r="K50" s="80">
        <v>63</v>
      </c>
      <c r="L50" s="81">
        <v>39</v>
      </c>
      <c r="M50" s="79">
        <v>4248</v>
      </c>
      <c r="N50" s="80">
        <v>3337</v>
      </c>
      <c r="O50" s="136">
        <v>3829</v>
      </c>
      <c r="P50" s="32">
        <f t="shared" si="13"/>
        <v>0.3333333333333333</v>
      </c>
      <c r="Q50" s="33">
        <f t="shared" si="9"/>
        <v>0.5</v>
      </c>
      <c r="R50" s="33">
        <f t="shared" si="14"/>
        <v>0.2</v>
      </c>
      <c r="S50" s="33">
        <f t="shared" si="15"/>
        <v>1.3636363636363635</v>
      </c>
      <c r="T50" s="33">
        <f t="shared" si="16"/>
        <v>1</v>
      </c>
      <c r="U50" s="33">
        <f t="shared" si="10"/>
        <v>0.75</v>
      </c>
      <c r="V50" s="34">
        <f t="shared" si="17"/>
        <v>0.5</v>
      </c>
      <c r="W50" s="35">
        <f t="shared" si="11"/>
        <v>0.7837837837837838</v>
      </c>
      <c r="X50" s="33">
        <v>1.6153846153846154</v>
      </c>
      <c r="Y50" s="34">
        <v>1</v>
      </c>
      <c r="Z50" s="137">
        <v>1.3946158896913985</v>
      </c>
      <c r="AA50" s="138">
        <v>1.0962549277266753</v>
      </c>
      <c r="AB50" s="139">
        <v>1.25664588119461</v>
      </c>
    </row>
    <row r="51" spans="1:28" s="151" customFormat="1" ht="13.5" customHeight="1">
      <c r="A51" s="317"/>
      <c r="B51" s="135" t="s">
        <v>46</v>
      </c>
      <c r="C51" s="79">
        <v>0</v>
      </c>
      <c r="D51" s="80">
        <v>3</v>
      </c>
      <c r="E51" s="80">
        <v>3</v>
      </c>
      <c r="F51" s="80">
        <v>13</v>
      </c>
      <c r="G51" s="80">
        <v>4</v>
      </c>
      <c r="H51" s="80">
        <v>2</v>
      </c>
      <c r="I51" s="81">
        <v>9</v>
      </c>
      <c r="J51" s="26">
        <f t="shared" si="12"/>
        <v>34</v>
      </c>
      <c r="K51" s="80">
        <v>64</v>
      </c>
      <c r="L51" s="81">
        <v>47</v>
      </c>
      <c r="M51" s="79">
        <v>4205</v>
      </c>
      <c r="N51" s="80">
        <v>3605</v>
      </c>
      <c r="O51" s="136">
        <v>4318</v>
      </c>
      <c r="P51" s="32">
        <f t="shared" si="13"/>
        <v>0</v>
      </c>
      <c r="Q51" s="33">
        <f t="shared" si="9"/>
        <v>0.5</v>
      </c>
      <c r="R51" s="33">
        <f t="shared" si="14"/>
        <v>0.6</v>
      </c>
      <c r="S51" s="33">
        <f t="shared" si="15"/>
        <v>1.1818181818181819</v>
      </c>
      <c r="T51" s="33">
        <f t="shared" si="16"/>
        <v>1</v>
      </c>
      <c r="U51" s="33">
        <f t="shared" si="10"/>
        <v>0.5</v>
      </c>
      <c r="V51" s="34">
        <f t="shared" si="17"/>
        <v>2.25</v>
      </c>
      <c r="W51" s="35">
        <f t="shared" si="11"/>
        <v>0.918918918918919</v>
      </c>
      <c r="X51" s="33">
        <v>1.641025641025641</v>
      </c>
      <c r="Y51" s="34">
        <v>1.205128205128205</v>
      </c>
      <c r="Z51" s="137">
        <v>1.3782366437233693</v>
      </c>
      <c r="AA51" s="138">
        <v>1.1850756081525313</v>
      </c>
      <c r="AB51" s="139">
        <v>1.4185282522996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2</v>
      </c>
      <c r="E52" s="83">
        <v>4</v>
      </c>
      <c r="F52" s="83">
        <v>20</v>
      </c>
      <c r="G52" s="83">
        <v>1</v>
      </c>
      <c r="H52" s="83">
        <v>2</v>
      </c>
      <c r="I52" s="84">
        <v>3</v>
      </c>
      <c r="J52" s="26">
        <f t="shared" si="12"/>
        <v>32</v>
      </c>
      <c r="K52" s="83">
        <v>65</v>
      </c>
      <c r="L52" s="84">
        <v>39</v>
      </c>
      <c r="M52" s="82">
        <v>5077</v>
      </c>
      <c r="N52" s="83">
        <v>3415</v>
      </c>
      <c r="O52" s="141">
        <v>4086</v>
      </c>
      <c r="P52" s="32">
        <f t="shared" si="13"/>
        <v>0</v>
      </c>
      <c r="Q52" s="33">
        <f t="shared" si="9"/>
        <v>0.3333333333333333</v>
      </c>
      <c r="R52" s="33">
        <f t="shared" si="14"/>
        <v>0.8</v>
      </c>
      <c r="S52" s="33">
        <f t="shared" si="15"/>
        <v>1.8181818181818181</v>
      </c>
      <c r="T52" s="33">
        <f t="shared" si="16"/>
        <v>0.25</v>
      </c>
      <c r="U52" s="33">
        <f t="shared" si="10"/>
        <v>0.5</v>
      </c>
      <c r="V52" s="34">
        <f t="shared" si="17"/>
        <v>0.75</v>
      </c>
      <c r="W52" s="35">
        <f t="shared" si="11"/>
        <v>0.8648648648648649</v>
      </c>
      <c r="X52" s="47">
        <v>1.6666666666666667</v>
      </c>
      <c r="Y52" s="48">
        <v>1</v>
      </c>
      <c r="Z52" s="142">
        <v>1.6624099541584807</v>
      </c>
      <c r="AA52" s="143">
        <v>1.1229858599145017</v>
      </c>
      <c r="AB52" s="144">
        <v>1.34055118110236</v>
      </c>
    </row>
    <row r="53" spans="1:28" s="151" customFormat="1" ht="13.5" customHeight="1">
      <c r="A53" s="316">
        <v>12</v>
      </c>
      <c r="B53" s="145" t="s">
        <v>48</v>
      </c>
      <c r="C53" s="86">
        <v>1</v>
      </c>
      <c r="D53" s="87">
        <v>3</v>
      </c>
      <c r="E53" s="87">
        <v>4</v>
      </c>
      <c r="F53" s="87">
        <v>26</v>
      </c>
      <c r="G53" s="87">
        <v>6</v>
      </c>
      <c r="H53" s="87">
        <v>4</v>
      </c>
      <c r="I53" s="88">
        <v>8</v>
      </c>
      <c r="J53" s="223">
        <f t="shared" si="12"/>
        <v>52</v>
      </c>
      <c r="K53" s="87">
        <v>80</v>
      </c>
      <c r="L53" s="88">
        <v>61</v>
      </c>
      <c r="M53" s="86">
        <v>5643</v>
      </c>
      <c r="N53" s="87">
        <v>4308</v>
      </c>
      <c r="O53" s="147">
        <v>5077</v>
      </c>
      <c r="P53" s="89">
        <f t="shared" si="13"/>
        <v>0.3333333333333333</v>
      </c>
      <c r="Q53" s="90">
        <f t="shared" si="9"/>
        <v>0.5</v>
      </c>
      <c r="R53" s="90">
        <f t="shared" si="14"/>
        <v>0.8</v>
      </c>
      <c r="S53" s="90">
        <f t="shared" si="15"/>
        <v>2.3636363636363638</v>
      </c>
      <c r="T53" s="90">
        <f t="shared" si="16"/>
        <v>1.5</v>
      </c>
      <c r="U53" s="90">
        <f t="shared" si="10"/>
        <v>1</v>
      </c>
      <c r="V53" s="227">
        <f t="shared" si="17"/>
        <v>2</v>
      </c>
      <c r="W53" s="92">
        <f t="shared" si="11"/>
        <v>1.4054054054054055</v>
      </c>
      <c r="X53" s="90">
        <v>2.051282051282051</v>
      </c>
      <c r="Y53" s="91">
        <v>1.564102564102564</v>
      </c>
      <c r="Z53" s="148">
        <v>1.8495575221238938</v>
      </c>
      <c r="AA53" s="138">
        <v>1.4152431011826545</v>
      </c>
      <c r="AB53" s="139">
        <v>1.66568241469816</v>
      </c>
    </row>
    <row r="54" spans="1:28" s="151" customFormat="1" ht="13.5" customHeight="1">
      <c r="A54" s="317"/>
      <c r="B54" s="135" t="s">
        <v>49</v>
      </c>
      <c r="C54" s="79">
        <v>3</v>
      </c>
      <c r="D54" s="80">
        <v>3</v>
      </c>
      <c r="E54" s="80">
        <v>2</v>
      </c>
      <c r="F54" s="80">
        <v>17</v>
      </c>
      <c r="G54" s="80">
        <v>6</v>
      </c>
      <c r="H54" s="80">
        <v>4</v>
      </c>
      <c r="I54" s="81">
        <v>9</v>
      </c>
      <c r="J54" s="26">
        <f t="shared" si="12"/>
        <v>44</v>
      </c>
      <c r="K54" s="80">
        <v>93</v>
      </c>
      <c r="L54" s="81">
        <v>67</v>
      </c>
      <c r="M54" s="79">
        <v>5848</v>
      </c>
      <c r="N54" s="80">
        <v>4804</v>
      </c>
      <c r="O54" s="136">
        <v>4988</v>
      </c>
      <c r="P54" s="32">
        <f t="shared" si="13"/>
        <v>1</v>
      </c>
      <c r="Q54" s="33">
        <f t="shared" si="9"/>
        <v>0.5</v>
      </c>
      <c r="R54" s="33">
        <f t="shared" si="14"/>
        <v>0.4</v>
      </c>
      <c r="S54" s="33">
        <f t="shared" si="15"/>
        <v>1.5454545454545454</v>
      </c>
      <c r="T54" s="33">
        <f t="shared" si="16"/>
        <v>1.5</v>
      </c>
      <c r="U54" s="33">
        <f t="shared" si="10"/>
        <v>1</v>
      </c>
      <c r="V54" s="34">
        <f t="shared" si="17"/>
        <v>2.25</v>
      </c>
      <c r="W54" s="35">
        <f t="shared" si="11"/>
        <v>1.1891891891891893</v>
      </c>
      <c r="X54" s="33">
        <v>2.3846153846153846</v>
      </c>
      <c r="Y54" s="34">
        <v>1.7179487179487178</v>
      </c>
      <c r="Z54" s="137">
        <v>1.917377049180328</v>
      </c>
      <c r="AA54" s="138">
        <v>1.57715036112935</v>
      </c>
      <c r="AB54" s="139">
        <v>1.63755745239658</v>
      </c>
    </row>
    <row r="55" spans="1:28" s="151" customFormat="1" ht="13.5" customHeight="1">
      <c r="A55" s="317"/>
      <c r="B55" s="135" t="s">
        <v>50</v>
      </c>
      <c r="C55" s="79">
        <v>2</v>
      </c>
      <c r="D55" s="80">
        <v>5</v>
      </c>
      <c r="E55" s="80">
        <v>0</v>
      </c>
      <c r="F55" s="80">
        <v>22</v>
      </c>
      <c r="G55" s="80">
        <v>9</v>
      </c>
      <c r="H55" s="80">
        <v>10</v>
      </c>
      <c r="I55" s="81">
        <v>9</v>
      </c>
      <c r="J55" s="26">
        <f t="shared" si="12"/>
        <v>57</v>
      </c>
      <c r="K55" s="80">
        <v>101</v>
      </c>
      <c r="L55" s="81">
        <v>80</v>
      </c>
      <c r="M55" s="79">
        <v>5324</v>
      </c>
      <c r="N55" s="80">
        <v>5020</v>
      </c>
      <c r="O55" s="136">
        <v>5272</v>
      </c>
      <c r="P55" s="32">
        <f t="shared" si="13"/>
        <v>0.6666666666666666</v>
      </c>
      <c r="Q55" s="33">
        <f t="shared" si="9"/>
        <v>0.8333333333333334</v>
      </c>
      <c r="R55" s="33">
        <f t="shared" si="14"/>
        <v>0</v>
      </c>
      <c r="S55" s="33">
        <f t="shared" si="15"/>
        <v>2</v>
      </c>
      <c r="T55" s="33">
        <f t="shared" si="16"/>
        <v>2.25</v>
      </c>
      <c r="U55" s="33">
        <f t="shared" si="10"/>
        <v>2.5</v>
      </c>
      <c r="V55" s="34">
        <f t="shared" si="17"/>
        <v>2.25</v>
      </c>
      <c r="W55" s="35">
        <f t="shared" si="11"/>
        <v>1.5405405405405406</v>
      </c>
      <c r="X55" s="33">
        <v>2.58974358974359</v>
      </c>
      <c r="Y55" s="34">
        <v>2.051282051282051</v>
      </c>
      <c r="Z55" s="137">
        <v>1.748440065681445</v>
      </c>
      <c r="AA55" s="138">
        <v>1.6464414562151526</v>
      </c>
      <c r="AB55" s="139">
        <v>1.73250082155767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5</v>
      </c>
      <c r="E56" s="80">
        <v>5</v>
      </c>
      <c r="F56" s="80">
        <v>5</v>
      </c>
      <c r="G56" s="80">
        <v>5</v>
      </c>
      <c r="H56" s="80">
        <v>5</v>
      </c>
      <c r="I56" s="81">
        <v>3</v>
      </c>
      <c r="J56" s="26">
        <f t="shared" si="12"/>
        <v>28</v>
      </c>
      <c r="K56" s="80">
        <v>103</v>
      </c>
      <c r="L56" s="81">
        <v>60</v>
      </c>
      <c r="M56" s="79">
        <v>3314</v>
      </c>
      <c r="N56" s="80">
        <v>4571</v>
      </c>
      <c r="O56" s="136">
        <v>4464</v>
      </c>
      <c r="P56" s="32">
        <f t="shared" si="13"/>
        <v>0</v>
      </c>
      <c r="Q56" s="33">
        <f t="shared" si="9"/>
        <v>0.8333333333333334</v>
      </c>
      <c r="R56" s="33">
        <f t="shared" si="14"/>
        <v>1</v>
      </c>
      <c r="S56" s="33">
        <f t="shared" si="15"/>
        <v>0.45454545454545453</v>
      </c>
      <c r="T56" s="33">
        <f t="shared" si="16"/>
        <v>1.25</v>
      </c>
      <c r="U56" s="33">
        <f t="shared" si="10"/>
        <v>1.25</v>
      </c>
      <c r="V56" s="34">
        <f t="shared" si="17"/>
        <v>0.75</v>
      </c>
      <c r="W56" s="35">
        <f t="shared" si="11"/>
        <v>0.7567567567567568</v>
      </c>
      <c r="X56" s="33">
        <v>2.641025641025641</v>
      </c>
      <c r="Y56" s="34">
        <v>1.5384615384615385</v>
      </c>
      <c r="Z56" s="137">
        <v>1.0999004314636576</v>
      </c>
      <c r="AA56" s="138">
        <v>1.5026298487836949</v>
      </c>
      <c r="AB56" s="139">
        <v>1.46745562130177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55</v>
      </c>
      <c r="L57" s="236"/>
      <c r="M57" s="255"/>
      <c r="N57" s="254">
        <v>2641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1.4102564102564104</v>
      </c>
      <c r="Y57" s="236"/>
      <c r="Z57" s="261"/>
      <c r="AA57" s="138">
        <v>0.8716171617161717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113</v>
      </c>
      <c r="D58" s="94">
        <f t="shared" si="18"/>
        <v>204</v>
      </c>
      <c r="E58" s="94">
        <f t="shared" si="18"/>
        <v>273</v>
      </c>
      <c r="F58" s="94">
        <f t="shared" si="18"/>
        <v>764</v>
      </c>
      <c r="G58" s="94">
        <f t="shared" si="18"/>
        <v>689</v>
      </c>
      <c r="H58" s="94">
        <f t="shared" si="18"/>
        <v>161</v>
      </c>
      <c r="I58" s="95">
        <f t="shared" si="18"/>
        <v>161</v>
      </c>
      <c r="J58" s="224">
        <f t="shared" si="12"/>
        <v>2365</v>
      </c>
      <c r="K58" s="94">
        <v>3838</v>
      </c>
      <c r="L58" s="95">
        <v>2150</v>
      </c>
      <c r="M58" s="93">
        <f>SUM(M5:M57)</f>
        <v>184299</v>
      </c>
      <c r="N58" s="94">
        <v>207471</v>
      </c>
      <c r="O58" s="152">
        <v>166566</v>
      </c>
      <c r="P58" s="99">
        <f>C58/3</f>
        <v>37.666666666666664</v>
      </c>
      <c r="Q58" s="100">
        <f>(SUM(D5:D17)/7)+(SUM(D18:D56)/6)</f>
        <v>32.214285714285715</v>
      </c>
      <c r="R58" s="100">
        <f>E58/5</f>
        <v>54.6</v>
      </c>
      <c r="S58" s="100">
        <f>F58/11</f>
        <v>69.45454545454545</v>
      </c>
      <c r="T58" s="100">
        <f>G58/4</f>
        <v>172.25</v>
      </c>
      <c r="U58" s="100">
        <f>(SUM(H5:H17)/5)+(SUM(H18:H56)/4)</f>
        <v>37.05</v>
      </c>
      <c r="V58" s="153">
        <f>I58/4</f>
        <v>40.25</v>
      </c>
      <c r="W58" s="225">
        <f>(SUM(J5:J17)/39)+(SUM(J18:J56)/37)</f>
        <v>62.6022176022176</v>
      </c>
      <c r="X58" s="100">
        <v>98.41025641025641</v>
      </c>
      <c r="Y58" s="101">
        <v>55.12820512820513</v>
      </c>
      <c r="Z58" s="102">
        <f>SUM(Z5:Z57)</f>
        <v>60.47612916691892</v>
      </c>
      <c r="AA58" s="100">
        <v>68.23119263846655</v>
      </c>
      <c r="AB58" s="153">
        <v>54.7734297928313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69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43</v>
      </c>
      <c r="D5" s="13">
        <v>78</v>
      </c>
      <c r="E5" s="13">
        <v>73</v>
      </c>
      <c r="F5" s="13">
        <v>158</v>
      </c>
      <c r="G5" s="13">
        <v>48</v>
      </c>
      <c r="H5" s="13">
        <v>77</v>
      </c>
      <c r="I5" s="14">
        <v>19</v>
      </c>
      <c r="J5" s="12">
        <f aca="true" t="shared" si="0" ref="J5:J36">SUM(C5:I5)</f>
        <v>496</v>
      </c>
      <c r="K5" s="13">
        <v>293</v>
      </c>
      <c r="L5" s="14">
        <v>120</v>
      </c>
      <c r="M5" s="75">
        <v>28612</v>
      </c>
      <c r="N5" s="76">
        <v>14479</v>
      </c>
      <c r="O5" s="131">
        <v>7066</v>
      </c>
      <c r="P5" s="18">
        <f aca="true" t="shared" si="1" ref="P5:P36">C5/3</f>
        <v>14.333333333333334</v>
      </c>
      <c r="Q5" s="19">
        <f aca="true" t="shared" si="2" ref="Q5:Q17">D5/7</f>
        <v>11.142857142857142</v>
      </c>
      <c r="R5" s="19">
        <f aca="true" t="shared" si="3" ref="R5:R36">E5/5</f>
        <v>14.6</v>
      </c>
      <c r="S5" s="19">
        <f aca="true" t="shared" si="4" ref="S5:S36">F5/11</f>
        <v>14.363636363636363</v>
      </c>
      <c r="T5" s="19">
        <f aca="true" t="shared" si="5" ref="T5:T36">G5/4</f>
        <v>12</v>
      </c>
      <c r="U5" s="19">
        <f aca="true" t="shared" si="6" ref="U5:U17">H5/5</f>
        <v>15.4</v>
      </c>
      <c r="V5" s="20">
        <f aca="true" t="shared" si="7" ref="V5:V36">I5/4</f>
        <v>4.75</v>
      </c>
      <c r="W5" s="21">
        <f aca="true" t="shared" si="8" ref="W5:W17">J5/39</f>
        <v>12.717948717948717</v>
      </c>
      <c r="X5" s="19">
        <v>7.512820512820513</v>
      </c>
      <c r="Y5" s="20">
        <v>3.076923076923077</v>
      </c>
      <c r="Z5" s="132">
        <v>9.405654174884944</v>
      </c>
      <c r="AA5" s="133">
        <v>4.89320716458263</v>
      </c>
      <c r="AB5" s="134">
        <v>2.39769256871394</v>
      </c>
    </row>
    <row r="6" spans="1:28" s="120" customFormat="1" ht="13.5" customHeight="1">
      <c r="A6" s="317"/>
      <c r="B6" s="135" t="s">
        <v>1</v>
      </c>
      <c r="C6" s="26">
        <v>55</v>
      </c>
      <c r="D6" s="27">
        <v>83</v>
      </c>
      <c r="E6" s="27">
        <v>100</v>
      </c>
      <c r="F6" s="27">
        <v>172</v>
      </c>
      <c r="G6" s="27">
        <v>84</v>
      </c>
      <c r="H6" s="27">
        <v>82</v>
      </c>
      <c r="I6" s="28">
        <v>33</v>
      </c>
      <c r="J6" s="26">
        <f t="shared" si="0"/>
        <v>609</v>
      </c>
      <c r="K6" s="27">
        <v>546</v>
      </c>
      <c r="L6" s="28">
        <v>374</v>
      </c>
      <c r="M6" s="79">
        <v>35175</v>
      </c>
      <c r="N6" s="80">
        <v>30400</v>
      </c>
      <c r="O6" s="136">
        <v>20007</v>
      </c>
      <c r="P6" s="32">
        <f t="shared" si="1"/>
        <v>18.333333333333332</v>
      </c>
      <c r="Q6" s="33">
        <f t="shared" si="2"/>
        <v>11.857142857142858</v>
      </c>
      <c r="R6" s="33">
        <f t="shared" si="3"/>
        <v>20</v>
      </c>
      <c r="S6" s="33">
        <f t="shared" si="4"/>
        <v>15.636363636363637</v>
      </c>
      <c r="T6" s="33">
        <f t="shared" si="5"/>
        <v>21</v>
      </c>
      <c r="U6" s="33">
        <f t="shared" si="6"/>
        <v>16.4</v>
      </c>
      <c r="V6" s="34">
        <f t="shared" si="7"/>
        <v>8.25</v>
      </c>
      <c r="W6" s="35">
        <f t="shared" si="8"/>
        <v>15.615384615384615</v>
      </c>
      <c r="X6" s="33">
        <v>14</v>
      </c>
      <c r="Y6" s="34">
        <v>9.58974358974359</v>
      </c>
      <c r="Z6" s="137">
        <v>11.540354330708661</v>
      </c>
      <c r="AA6" s="138">
        <v>10.076234670202188</v>
      </c>
      <c r="AB6" s="139">
        <v>6.58341559723593</v>
      </c>
    </row>
    <row r="7" spans="1:28" s="120" customFormat="1" ht="13.5" customHeight="1">
      <c r="A7" s="317"/>
      <c r="B7" s="135" t="s">
        <v>2</v>
      </c>
      <c r="C7" s="26">
        <v>52</v>
      </c>
      <c r="D7" s="27">
        <v>100</v>
      </c>
      <c r="E7" s="27">
        <v>87</v>
      </c>
      <c r="F7" s="27">
        <v>153</v>
      </c>
      <c r="G7" s="27">
        <v>67</v>
      </c>
      <c r="H7" s="27">
        <v>91</v>
      </c>
      <c r="I7" s="28">
        <v>26</v>
      </c>
      <c r="J7" s="26">
        <f t="shared" si="0"/>
        <v>576</v>
      </c>
      <c r="K7" s="27">
        <v>628</v>
      </c>
      <c r="L7" s="28">
        <v>344</v>
      </c>
      <c r="M7" s="79">
        <v>36208</v>
      </c>
      <c r="N7" s="80">
        <v>26910</v>
      </c>
      <c r="O7" s="136">
        <v>20111</v>
      </c>
      <c r="P7" s="32">
        <f t="shared" si="1"/>
        <v>17.333333333333332</v>
      </c>
      <c r="Q7" s="33">
        <f t="shared" si="2"/>
        <v>14.285714285714286</v>
      </c>
      <c r="R7" s="33">
        <f t="shared" si="3"/>
        <v>17.4</v>
      </c>
      <c r="S7" s="33">
        <f t="shared" si="4"/>
        <v>13.909090909090908</v>
      </c>
      <c r="T7" s="33">
        <f t="shared" si="5"/>
        <v>16.75</v>
      </c>
      <c r="U7" s="33">
        <f t="shared" si="6"/>
        <v>18.2</v>
      </c>
      <c r="V7" s="34">
        <f t="shared" si="7"/>
        <v>6.5</v>
      </c>
      <c r="W7" s="35">
        <f t="shared" si="8"/>
        <v>14.76923076923077</v>
      </c>
      <c r="X7" s="33">
        <v>16.102564102564102</v>
      </c>
      <c r="Y7" s="34">
        <v>8.820512820512821</v>
      </c>
      <c r="Z7" s="137">
        <v>11.871475409836066</v>
      </c>
      <c r="AA7" s="138">
        <v>8.8665568369028</v>
      </c>
      <c r="AB7" s="139">
        <v>6.62417654808959</v>
      </c>
    </row>
    <row r="8" spans="1:28" s="120" customFormat="1" ht="13.5" customHeight="1">
      <c r="A8" s="317"/>
      <c r="B8" s="135" t="s">
        <v>3</v>
      </c>
      <c r="C8" s="26">
        <v>58</v>
      </c>
      <c r="D8" s="27">
        <v>103</v>
      </c>
      <c r="E8" s="27">
        <v>78</v>
      </c>
      <c r="F8" s="27">
        <v>149</v>
      </c>
      <c r="G8" s="27">
        <v>77</v>
      </c>
      <c r="H8" s="27">
        <v>104</v>
      </c>
      <c r="I8" s="28">
        <v>24</v>
      </c>
      <c r="J8" s="26">
        <f t="shared" si="0"/>
        <v>593</v>
      </c>
      <c r="K8" s="27">
        <v>720</v>
      </c>
      <c r="L8" s="28">
        <v>359</v>
      </c>
      <c r="M8" s="79">
        <v>32952</v>
      </c>
      <c r="N8" s="80">
        <v>28101</v>
      </c>
      <c r="O8" s="136">
        <v>24413</v>
      </c>
      <c r="P8" s="32">
        <f t="shared" si="1"/>
        <v>19.333333333333332</v>
      </c>
      <c r="Q8" s="33">
        <f t="shared" si="2"/>
        <v>14.714285714285714</v>
      </c>
      <c r="R8" s="33">
        <f t="shared" si="3"/>
        <v>15.6</v>
      </c>
      <c r="S8" s="33">
        <f t="shared" si="4"/>
        <v>13.545454545454545</v>
      </c>
      <c r="T8" s="33">
        <f t="shared" si="5"/>
        <v>19.25</v>
      </c>
      <c r="U8" s="33">
        <f t="shared" si="6"/>
        <v>20.8</v>
      </c>
      <c r="V8" s="34">
        <f t="shared" si="7"/>
        <v>6</v>
      </c>
      <c r="W8" s="35">
        <f t="shared" si="8"/>
        <v>15.205128205128204</v>
      </c>
      <c r="X8" s="33">
        <v>18.46153846153846</v>
      </c>
      <c r="Y8" s="34">
        <v>9.205128205128204</v>
      </c>
      <c r="Z8" s="137">
        <v>10.80039331366765</v>
      </c>
      <c r="AA8" s="138">
        <v>9.246791707798618</v>
      </c>
      <c r="AB8" s="139">
        <v>8.0068875040997</v>
      </c>
    </row>
    <row r="9" spans="1:28" s="120" customFormat="1" ht="13.5" customHeight="1">
      <c r="A9" s="318"/>
      <c r="B9" s="140" t="s">
        <v>4</v>
      </c>
      <c r="C9" s="40">
        <v>46</v>
      </c>
      <c r="D9" s="41">
        <v>77</v>
      </c>
      <c r="E9" s="41">
        <v>69</v>
      </c>
      <c r="F9" s="41">
        <v>121</v>
      </c>
      <c r="G9" s="41">
        <v>69</v>
      </c>
      <c r="H9" s="41">
        <v>33</v>
      </c>
      <c r="I9" s="42">
        <v>16</v>
      </c>
      <c r="J9" s="26">
        <f t="shared" si="0"/>
        <v>431</v>
      </c>
      <c r="K9" s="41">
        <v>681</v>
      </c>
      <c r="L9" s="42">
        <v>421</v>
      </c>
      <c r="M9" s="82">
        <v>27633</v>
      </c>
      <c r="N9" s="83">
        <v>26971</v>
      </c>
      <c r="O9" s="141">
        <v>24475</v>
      </c>
      <c r="P9" s="32">
        <f t="shared" si="1"/>
        <v>15.333333333333334</v>
      </c>
      <c r="Q9" s="33">
        <f t="shared" si="2"/>
        <v>11</v>
      </c>
      <c r="R9" s="33">
        <f t="shared" si="3"/>
        <v>13.8</v>
      </c>
      <c r="S9" s="33">
        <f t="shared" si="4"/>
        <v>11</v>
      </c>
      <c r="T9" s="33">
        <f t="shared" si="5"/>
        <v>17.25</v>
      </c>
      <c r="U9" s="33">
        <f t="shared" si="6"/>
        <v>6.6</v>
      </c>
      <c r="V9" s="34">
        <f t="shared" si="7"/>
        <v>4</v>
      </c>
      <c r="W9" s="35">
        <f t="shared" si="8"/>
        <v>11.051282051282051</v>
      </c>
      <c r="X9" s="47">
        <v>17.46153846153846</v>
      </c>
      <c r="Y9" s="48">
        <v>10.794871794871796</v>
      </c>
      <c r="Z9" s="142">
        <v>9.062971466054444</v>
      </c>
      <c r="AA9" s="143">
        <v>8.8749588680487</v>
      </c>
      <c r="AB9" s="144">
        <v>8.03512803676953</v>
      </c>
    </row>
    <row r="10" spans="1:28" s="146" customFormat="1" ht="13.5" customHeight="1">
      <c r="A10" s="316">
        <v>2</v>
      </c>
      <c r="B10" s="145" t="s">
        <v>5</v>
      </c>
      <c r="C10" s="29">
        <v>35</v>
      </c>
      <c r="D10" s="30">
        <v>79</v>
      </c>
      <c r="E10" s="30">
        <v>66</v>
      </c>
      <c r="F10" s="30">
        <v>128</v>
      </c>
      <c r="G10" s="30">
        <v>54</v>
      </c>
      <c r="H10" s="30">
        <v>64</v>
      </c>
      <c r="I10" s="54">
        <v>13</v>
      </c>
      <c r="J10" s="223">
        <f t="shared" si="0"/>
        <v>439</v>
      </c>
      <c r="K10" s="30">
        <v>627</v>
      </c>
      <c r="L10" s="54">
        <v>471</v>
      </c>
      <c r="M10" s="29">
        <v>23512</v>
      </c>
      <c r="N10" s="30">
        <v>25793</v>
      </c>
      <c r="O10" s="31">
        <v>27138</v>
      </c>
      <c r="P10" s="89">
        <f t="shared" si="1"/>
        <v>11.666666666666666</v>
      </c>
      <c r="Q10" s="90">
        <f t="shared" si="2"/>
        <v>11.285714285714286</v>
      </c>
      <c r="R10" s="90">
        <f t="shared" si="3"/>
        <v>13.2</v>
      </c>
      <c r="S10" s="90">
        <f t="shared" si="4"/>
        <v>11.636363636363637</v>
      </c>
      <c r="T10" s="90">
        <f t="shared" si="5"/>
        <v>13.5</v>
      </c>
      <c r="U10" s="90">
        <f t="shared" si="6"/>
        <v>12.8</v>
      </c>
      <c r="V10" s="227">
        <f t="shared" si="7"/>
        <v>3.25</v>
      </c>
      <c r="W10" s="92">
        <f t="shared" si="8"/>
        <v>11.256410256410257</v>
      </c>
      <c r="X10" s="55">
        <v>16.076923076923077</v>
      </c>
      <c r="Y10" s="56">
        <v>12.076923076923077</v>
      </c>
      <c r="Z10" s="36">
        <v>7.71644240236298</v>
      </c>
      <c r="AA10" s="58">
        <v>8.481749424531404</v>
      </c>
      <c r="AB10" s="59">
        <v>8.91231527093596</v>
      </c>
    </row>
    <row r="11" spans="1:28" s="146" customFormat="1" ht="13.5" customHeight="1">
      <c r="A11" s="317"/>
      <c r="B11" s="135" t="s">
        <v>6</v>
      </c>
      <c r="C11" s="29">
        <v>22</v>
      </c>
      <c r="D11" s="30">
        <v>80</v>
      </c>
      <c r="E11" s="30">
        <v>51</v>
      </c>
      <c r="F11" s="30">
        <v>143</v>
      </c>
      <c r="G11" s="30">
        <v>90</v>
      </c>
      <c r="H11" s="30">
        <v>30</v>
      </c>
      <c r="I11" s="54">
        <v>24</v>
      </c>
      <c r="J11" s="26">
        <f t="shared" si="0"/>
        <v>440</v>
      </c>
      <c r="K11" s="30">
        <v>486</v>
      </c>
      <c r="L11" s="54">
        <v>438</v>
      </c>
      <c r="M11" s="29">
        <v>23504</v>
      </c>
      <c r="N11" s="30">
        <v>23448</v>
      </c>
      <c r="O11" s="31">
        <v>26024</v>
      </c>
      <c r="P11" s="32">
        <f t="shared" si="1"/>
        <v>7.333333333333333</v>
      </c>
      <c r="Q11" s="33">
        <f t="shared" si="2"/>
        <v>11.428571428571429</v>
      </c>
      <c r="R11" s="33">
        <f t="shared" si="3"/>
        <v>10.2</v>
      </c>
      <c r="S11" s="33">
        <f t="shared" si="4"/>
        <v>13</v>
      </c>
      <c r="T11" s="33">
        <f t="shared" si="5"/>
        <v>22.5</v>
      </c>
      <c r="U11" s="33">
        <f t="shared" si="6"/>
        <v>6</v>
      </c>
      <c r="V11" s="228">
        <f t="shared" si="7"/>
        <v>6</v>
      </c>
      <c r="W11" s="35">
        <f t="shared" si="8"/>
        <v>11.282051282051283</v>
      </c>
      <c r="X11" s="55">
        <v>12.461538461538462</v>
      </c>
      <c r="Y11" s="56">
        <v>11.23076923076923</v>
      </c>
      <c r="Z11" s="36">
        <v>7.703703703703703</v>
      </c>
      <c r="AA11" s="37">
        <v>7.705553729871837</v>
      </c>
      <c r="AB11" s="38">
        <v>8.5408598621595</v>
      </c>
    </row>
    <row r="12" spans="1:28" s="146" customFormat="1" ht="13.5" customHeight="1">
      <c r="A12" s="317"/>
      <c r="B12" s="135" t="s">
        <v>7</v>
      </c>
      <c r="C12" s="29">
        <v>20</v>
      </c>
      <c r="D12" s="30">
        <v>84</v>
      </c>
      <c r="E12" s="30">
        <v>32</v>
      </c>
      <c r="F12" s="30">
        <v>150</v>
      </c>
      <c r="G12" s="30">
        <v>51</v>
      </c>
      <c r="H12" s="30">
        <v>40</v>
      </c>
      <c r="I12" s="54">
        <v>20</v>
      </c>
      <c r="J12" s="26">
        <f t="shared" si="0"/>
        <v>397</v>
      </c>
      <c r="K12" s="30">
        <v>485</v>
      </c>
      <c r="L12" s="54">
        <v>496</v>
      </c>
      <c r="M12" s="29">
        <v>21051</v>
      </c>
      <c r="N12" s="30">
        <v>27730</v>
      </c>
      <c r="O12" s="31">
        <v>29242</v>
      </c>
      <c r="P12" s="32">
        <f t="shared" si="1"/>
        <v>6.666666666666667</v>
      </c>
      <c r="Q12" s="33">
        <f t="shared" si="2"/>
        <v>12</v>
      </c>
      <c r="R12" s="33">
        <f t="shared" si="3"/>
        <v>6.4</v>
      </c>
      <c r="S12" s="33">
        <f t="shared" si="4"/>
        <v>13.636363636363637</v>
      </c>
      <c r="T12" s="33">
        <f t="shared" si="5"/>
        <v>12.75</v>
      </c>
      <c r="U12" s="33">
        <f t="shared" si="6"/>
        <v>8</v>
      </c>
      <c r="V12" s="228">
        <f t="shared" si="7"/>
        <v>5</v>
      </c>
      <c r="W12" s="35">
        <f t="shared" si="8"/>
        <v>10.179487179487179</v>
      </c>
      <c r="X12" s="55">
        <v>12.435897435897436</v>
      </c>
      <c r="Y12" s="56">
        <v>12.717948717948717</v>
      </c>
      <c r="Z12" s="36">
        <v>6.897444298820446</v>
      </c>
      <c r="AA12" s="37">
        <v>9.112717712783438</v>
      </c>
      <c r="AB12" s="38">
        <v>9.58754098360655</v>
      </c>
    </row>
    <row r="13" spans="1:28" s="146" customFormat="1" ht="13.5" customHeight="1">
      <c r="A13" s="318"/>
      <c r="B13" s="140" t="s">
        <v>8</v>
      </c>
      <c r="C13" s="43">
        <v>15</v>
      </c>
      <c r="D13" s="44">
        <v>83</v>
      </c>
      <c r="E13" s="44">
        <v>71</v>
      </c>
      <c r="F13" s="44">
        <v>123</v>
      </c>
      <c r="G13" s="44">
        <v>70</v>
      </c>
      <c r="H13" s="44">
        <v>52</v>
      </c>
      <c r="I13" s="62">
        <v>10</v>
      </c>
      <c r="J13" s="40">
        <f t="shared" si="0"/>
        <v>424</v>
      </c>
      <c r="K13" s="44">
        <v>473</v>
      </c>
      <c r="L13" s="62">
        <v>512</v>
      </c>
      <c r="M13" s="43">
        <v>20652</v>
      </c>
      <c r="N13" s="44">
        <v>28230</v>
      </c>
      <c r="O13" s="45">
        <v>29941</v>
      </c>
      <c r="P13" s="46">
        <f t="shared" si="1"/>
        <v>5</v>
      </c>
      <c r="Q13" s="47">
        <f t="shared" si="2"/>
        <v>11.857142857142858</v>
      </c>
      <c r="R13" s="47">
        <f t="shared" si="3"/>
        <v>14.2</v>
      </c>
      <c r="S13" s="47">
        <f t="shared" si="4"/>
        <v>11.181818181818182</v>
      </c>
      <c r="T13" s="47">
        <f t="shared" si="5"/>
        <v>17.5</v>
      </c>
      <c r="U13" s="47">
        <f t="shared" si="6"/>
        <v>10.4</v>
      </c>
      <c r="V13" s="229">
        <f t="shared" si="7"/>
        <v>2.5</v>
      </c>
      <c r="W13" s="49">
        <f t="shared" si="8"/>
        <v>10.871794871794872</v>
      </c>
      <c r="X13" s="63">
        <v>12.128205128205128</v>
      </c>
      <c r="Y13" s="64">
        <v>13.128205128205128</v>
      </c>
      <c r="Z13" s="50">
        <v>6.7689282202556535</v>
      </c>
      <c r="AA13" s="51">
        <v>9.277029247453171</v>
      </c>
      <c r="AB13" s="52">
        <v>9.83607095926412</v>
      </c>
    </row>
    <row r="14" spans="1:28" s="146" customFormat="1" ht="13.5" customHeight="1">
      <c r="A14" s="316">
        <v>3</v>
      </c>
      <c r="B14" s="145" t="s">
        <v>9</v>
      </c>
      <c r="C14" s="67">
        <v>22</v>
      </c>
      <c r="D14" s="68">
        <v>65</v>
      </c>
      <c r="E14" s="68">
        <v>58</v>
      </c>
      <c r="F14" s="68">
        <v>112</v>
      </c>
      <c r="G14" s="68">
        <v>62</v>
      </c>
      <c r="H14" s="68">
        <v>61</v>
      </c>
      <c r="I14" s="69">
        <v>13</v>
      </c>
      <c r="J14" s="26">
        <f t="shared" si="0"/>
        <v>393</v>
      </c>
      <c r="K14" s="68">
        <v>516</v>
      </c>
      <c r="L14" s="69">
        <v>550</v>
      </c>
      <c r="M14" s="67">
        <v>20382</v>
      </c>
      <c r="N14" s="68">
        <v>30175</v>
      </c>
      <c r="O14" s="70">
        <v>29473</v>
      </c>
      <c r="P14" s="32">
        <f t="shared" si="1"/>
        <v>7.333333333333333</v>
      </c>
      <c r="Q14" s="33">
        <f t="shared" si="2"/>
        <v>9.285714285714286</v>
      </c>
      <c r="R14" s="33">
        <f t="shared" si="3"/>
        <v>11.6</v>
      </c>
      <c r="S14" s="33">
        <f t="shared" si="4"/>
        <v>10.181818181818182</v>
      </c>
      <c r="T14" s="33">
        <f t="shared" si="5"/>
        <v>15.5</v>
      </c>
      <c r="U14" s="33">
        <f t="shared" si="6"/>
        <v>12.2</v>
      </c>
      <c r="V14" s="34">
        <f t="shared" si="7"/>
        <v>3.25</v>
      </c>
      <c r="W14" s="35">
        <f t="shared" si="8"/>
        <v>10.076923076923077</v>
      </c>
      <c r="X14" s="71">
        <v>13.23076923076923</v>
      </c>
      <c r="Y14" s="72">
        <v>14.102564102564102</v>
      </c>
      <c r="Z14" s="74">
        <v>6.680432645034415</v>
      </c>
      <c r="AA14" s="37">
        <v>9.925986842105264</v>
      </c>
      <c r="AB14" s="38">
        <v>9.6791461412151</v>
      </c>
    </row>
    <row r="15" spans="1:28" s="146" customFormat="1" ht="13.5" customHeight="1">
      <c r="A15" s="317"/>
      <c r="B15" s="135" t="s">
        <v>10</v>
      </c>
      <c r="C15" s="29">
        <v>21</v>
      </c>
      <c r="D15" s="30">
        <v>66</v>
      </c>
      <c r="E15" s="30">
        <v>69</v>
      </c>
      <c r="F15" s="30">
        <v>118</v>
      </c>
      <c r="G15" s="30">
        <v>67</v>
      </c>
      <c r="H15" s="30">
        <v>56</v>
      </c>
      <c r="I15" s="54">
        <v>17</v>
      </c>
      <c r="J15" s="26">
        <f t="shared" si="0"/>
        <v>414</v>
      </c>
      <c r="K15" s="30">
        <v>521</v>
      </c>
      <c r="L15" s="54">
        <v>515</v>
      </c>
      <c r="M15" s="29">
        <v>19996</v>
      </c>
      <c r="N15" s="30">
        <v>31626</v>
      </c>
      <c r="O15" s="31">
        <v>30242</v>
      </c>
      <c r="P15" s="32">
        <f t="shared" si="1"/>
        <v>7</v>
      </c>
      <c r="Q15" s="33">
        <f t="shared" si="2"/>
        <v>9.428571428571429</v>
      </c>
      <c r="R15" s="33">
        <f t="shared" si="3"/>
        <v>13.8</v>
      </c>
      <c r="S15" s="33">
        <f t="shared" si="4"/>
        <v>10.727272727272727</v>
      </c>
      <c r="T15" s="33">
        <f t="shared" si="5"/>
        <v>16.75</v>
      </c>
      <c r="U15" s="33">
        <f t="shared" si="6"/>
        <v>11.2</v>
      </c>
      <c r="V15" s="34">
        <f t="shared" si="7"/>
        <v>4.25</v>
      </c>
      <c r="W15" s="35">
        <f t="shared" si="8"/>
        <v>10.615384615384615</v>
      </c>
      <c r="X15" s="55">
        <v>13.35897435897436</v>
      </c>
      <c r="Y15" s="56">
        <v>13.205128205128204</v>
      </c>
      <c r="Z15" s="36">
        <v>6.5646749835850295</v>
      </c>
      <c r="AA15" s="37">
        <v>10.393033190930003</v>
      </c>
      <c r="AB15" s="38">
        <v>9.92191601049868</v>
      </c>
    </row>
    <row r="16" spans="1:28" s="146" customFormat="1" ht="13.5" customHeight="1">
      <c r="A16" s="317"/>
      <c r="B16" s="135" t="s">
        <v>11</v>
      </c>
      <c r="C16" s="29">
        <v>18</v>
      </c>
      <c r="D16" s="30">
        <v>45</v>
      </c>
      <c r="E16" s="30">
        <v>41</v>
      </c>
      <c r="F16" s="30">
        <v>89</v>
      </c>
      <c r="G16" s="30">
        <v>43</v>
      </c>
      <c r="H16" s="30">
        <v>35</v>
      </c>
      <c r="I16" s="54">
        <v>6</v>
      </c>
      <c r="J16" s="26">
        <f t="shared" si="0"/>
        <v>277</v>
      </c>
      <c r="K16" s="30">
        <v>526</v>
      </c>
      <c r="L16" s="54">
        <v>415</v>
      </c>
      <c r="M16" s="29">
        <v>16235</v>
      </c>
      <c r="N16" s="30">
        <v>28988</v>
      </c>
      <c r="O16" s="31">
        <v>26317</v>
      </c>
      <c r="P16" s="32">
        <f t="shared" si="1"/>
        <v>6</v>
      </c>
      <c r="Q16" s="33">
        <f t="shared" si="2"/>
        <v>6.428571428571429</v>
      </c>
      <c r="R16" s="33">
        <f t="shared" si="3"/>
        <v>8.2</v>
      </c>
      <c r="S16" s="33">
        <f t="shared" si="4"/>
        <v>8.090909090909092</v>
      </c>
      <c r="T16" s="33">
        <f t="shared" si="5"/>
        <v>10.75</v>
      </c>
      <c r="U16" s="33">
        <f t="shared" si="6"/>
        <v>7</v>
      </c>
      <c r="V16" s="34">
        <f t="shared" si="7"/>
        <v>1.5</v>
      </c>
      <c r="W16" s="35">
        <f t="shared" si="8"/>
        <v>7.102564102564102</v>
      </c>
      <c r="X16" s="55">
        <v>13.487179487179487</v>
      </c>
      <c r="Y16" s="56">
        <v>10.64102564102564</v>
      </c>
      <c r="Z16" s="36">
        <v>5.324696621843227</v>
      </c>
      <c r="AA16" s="37">
        <v>9.535526315789474</v>
      </c>
      <c r="AB16" s="38">
        <v>8.63135454247294</v>
      </c>
    </row>
    <row r="17" spans="1:28" s="146" customFormat="1" ht="13.5" customHeight="1">
      <c r="A17" s="318"/>
      <c r="B17" s="140" t="s">
        <v>12</v>
      </c>
      <c r="C17" s="29">
        <v>10</v>
      </c>
      <c r="D17" s="30">
        <v>35</v>
      </c>
      <c r="E17" s="30">
        <v>48</v>
      </c>
      <c r="F17" s="30">
        <v>84</v>
      </c>
      <c r="G17" s="30">
        <v>33</v>
      </c>
      <c r="H17" s="30">
        <v>36</v>
      </c>
      <c r="I17" s="54">
        <v>6</v>
      </c>
      <c r="J17" s="26">
        <f t="shared" si="0"/>
        <v>252</v>
      </c>
      <c r="K17" s="30">
        <v>458</v>
      </c>
      <c r="L17" s="54">
        <v>436</v>
      </c>
      <c r="M17" s="29">
        <v>16226</v>
      </c>
      <c r="N17" s="30">
        <v>27733</v>
      </c>
      <c r="O17" s="31">
        <v>23426</v>
      </c>
      <c r="P17" s="32">
        <f t="shared" si="1"/>
        <v>3.3333333333333335</v>
      </c>
      <c r="Q17" s="33">
        <f t="shared" si="2"/>
        <v>5</v>
      </c>
      <c r="R17" s="33">
        <f t="shared" si="3"/>
        <v>9.6</v>
      </c>
      <c r="S17" s="33">
        <f t="shared" si="4"/>
        <v>7.636363636363637</v>
      </c>
      <c r="T17" s="33">
        <f t="shared" si="5"/>
        <v>8.25</v>
      </c>
      <c r="U17" s="33">
        <f t="shared" si="6"/>
        <v>7.2</v>
      </c>
      <c r="V17" s="34">
        <f t="shared" si="7"/>
        <v>1.5</v>
      </c>
      <c r="W17" s="35">
        <f t="shared" si="8"/>
        <v>6.461538461538462</v>
      </c>
      <c r="X17" s="55">
        <v>11.743589743589743</v>
      </c>
      <c r="Y17" s="56">
        <v>11.179487179487179</v>
      </c>
      <c r="Z17" s="36">
        <v>5.332237923102202</v>
      </c>
      <c r="AA17" s="37">
        <v>9.119697467938177</v>
      </c>
      <c r="AB17" s="38">
        <v>7.68569553805774</v>
      </c>
    </row>
    <row r="18" spans="1:28" s="151" customFormat="1" ht="13.5" customHeight="1">
      <c r="A18" s="316">
        <v>4</v>
      </c>
      <c r="B18" s="145" t="s">
        <v>13</v>
      </c>
      <c r="C18" s="86">
        <v>12</v>
      </c>
      <c r="D18" s="87">
        <v>30</v>
      </c>
      <c r="E18" s="87">
        <v>44</v>
      </c>
      <c r="F18" s="87">
        <v>56</v>
      </c>
      <c r="G18" s="87">
        <v>28</v>
      </c>
      <c r="H18" s="87">
        <v>34</v>
      </c>
      <c r="I18" s="88">
        <v>10</v>
      </c>
      <c r="J18" s="223">
        <f t="shared" si="0"/>
        <v>214</v>
      </c>
      <c r="K18" s="87">
        <v>372</v>
      </c>
      <c r="L18" s="88">
        <v>366</v>
      </c>
      <c r="M18" s="86">
        <v>16126</v>
      </c>
      <c r="N18" s="87">
        <v>22020</v>
      </c>
      <c r="O18" s="147">
        <v>19569</v>
      </c>
      <c r="P18" s="89">
        <f t="shared" si="1"/>
        <v>4</v>
      </c>
      <c r="Q18" s="90">
        <f aca="true" t="shared" si="9" ref="Q18:Q56">D18/6</f>
        <v>5</v>
      </c>
      <c r="R18" s="90">
        <f t="shared" si="3"/>
        <v>8.8</v>
      </c>
      <c r="S18" s="90">
        <f t="shared" si="4"/>
        <v>5.090909090909091</v>
      </c>
      <c r="T18" s="90">
        <f t="shared" si="5"/>
        <v>7</v>
      </c>
      <c r="U18" s="90">
        <f aca="true" t="shared" si="10" ref="U18:U56">H18/4</f>
        <v>8.5</v>
      </c>
      <c r="V18" s="227">
        <f t="shared" si="7"/>
        <v>2.5</v>
      </c>
      <c r="W18" s="92">
        <f aca="true" t="shared" si="11" ref="W18:W56">J18/37</f>
        <v>5.783783783783784</v>
      </c>
      <c r="X18" s="90">
        <v>9.538461538461538</v>
      </c>
      <c r="Y18" s="91">
        <v>9.384615384615385</v>
      </c>
      <c r="Z18" s="148">
        <v>5.297634691195795</v>
      </c>
      <c r="AA18" s="149">
        <v>7.238658777120316</v>
      </c>
      <c r="AB18" s="150">
        <v>6.42660098522167</v>
      </c>
    </row>
    <row r="19" spans="1:28" s="151" customFormat="1" ht="13.5" customHeight="1">
      <c r="A19" s="317"/>
      <c r="B19" s="135" t="s">
        <v>14</v>
      </c>
      <c r="C19" s="79">
        <v>13</v>
      </c>
      <c r="D19" s="80">
        <v>35</v>
      </c>
      <c r="E19" s="80">
        <v>53</v>
      </c>
      <c r="F19" s="80">
        <v>66</v>
      </c>
      <c r="G19" s="80">
        <v>53</v>
      </c>
      <c r="H19" s="80">
        <v>39</v>
      </c>
      <c r="I19" s="81">
        <v>6</v>
      </c>
      <c r="J19" s="26">
        <f t="shared" si="0"/>
        <v>265</v>
      </c>
      <c r="K19" s="80">
        <v>351</v>
      </c>
      <c r="L19" s="81">
        <v>376</v>
      </c>
      <c r="M19" s="79">
        <v>16793</v>
      </c>
      <c r="N19" s="80">
        <v>20240</v>
      </c>
      <c r="O19" s="136">
        <v>17987</v>
      </c>
      <c r="P19" s="32">
        <f t="shared" si="1"/>
        <v>4.333333333333333</v>
      </c>
      <c r="Q19" s="33">
        <f t="shared" si="9"/>
        <v>5.833333333333333</v>
      </c>
      <c r="R19" s="33">
        <f t="shared" si="3"/>
        <v>10.6</v>
      </c>
      <c r="S19" s="33">
        <f t="shared" si="4"/>
        <v>6</v>
      </c>
      <c r="T19" s="33">
        <f t="shared" si="5"/>
        <v>13.25</v>
      </c>
      <c r="U19" s="33">
        <f t="shared" si="10"/>
        <v>9.75</v>
      </c>
      <c r="V19" s="228">
        <f t="shared" si="7"/>
        <v>1.5</v>
      </c>
      <c r="W19" s="35">
        <f t="shared" si="11"/>
        <v>7.162162162162162</v>
      </c>
      <c r="X19" s="33">
        <v>9</v>
      </c>
      <c r="Y19" s="34">
        <v>9.64102564102564</v>
      </c>
      <c r="Z19" s="137">
        <v>5.511322612405645</v>
      </c>
      <c r="AA19" s="138">
        <v>6.653517422748192</v>
      </c>
      <c r="AB19" s="139">
        <v>5.9012467191601</v>
      </c>
    </row>
    <row r="20" spans="1:28" s="151" customFormat="1" ht="13.5" customHeight="1">
      <c r="A20" s="317"/>
      <c r="B20" s="135" t="s">
        <v>15</v>
      </c>
      <c r="C20" s="79">
        <v>11</v>
      </c>
      <c r="D20" s="80">
        <v>33</v>
      </c>
      <c r="E20" s="80">
        <v>32</v>
      </c>
      <c r="F20" s="80">
        <v>88</v>
      </c>
      <c r="G20" s="80">
        <v>35</v>
      </c>
      <c r="H20" s="80">
        <v>31</v>
      </c>
      <c r="I20" s="81">
        <v>19</v>
      </c>
      <c r="J20" s="26">
        <f t="shared" si="0"/>
        <v>249</v>
      </c>
      <c r="K20" s="80">
        <v>395</v>
      </c>
      <c r="L20" s="81">
        <v>273</v>
      </c>
      <c r="M20" s="79">
        <v>17678</v>
      </c>
      <c r="N20" s="80">
        <v>21963</v>
      </c>
      <c r="O20" s="136">
        <v>18449</v>
      </c>
      <c r="P20" s="32">
        <f t="shared" si="1"/>
        <v>3.6666666666666665</v>
      </c>
      <c r="Q20" s="33">
        <f t="shared" si="9"/>
        <v>5.5</v>
      </c>
      <c r="R20" s="33">
        <f t="shared" si="3"/>
        <v>6.4</v>
      </c>
      <c r="S20" s="33">
        <f t="shared" si="4"/>
        <v>8</v>
      </c>
      <c r="T20" s="33">
        <f t="shared" si="5"/>
        <v>8.75</v>
      </c>
      <c r="U20" s="33">
        <f t="shared" si="10"/>
        <v>7.75</v>
      </c>
      <c r="V20" s="228">
        <f t="shared" si="7"/>
        <v>4.75</v>
      </c>
      <c r="W20" s="35">
        <f t="shared" si="11"/>
        <v>6.72972972972973</v>
      </c>
      <c r="X20" s="33">
        <v>10.128205128205128</v>
      </c>
      <c r="Y20" s="34">
        <v>7</v>
      </c>
      <c r="Z20" s="137">
        <v>5.811308349769888</v>
      </c>
      <c r="AA20" s="138">
        <v>7.219921104536489</v>
      </c>
      <c r="AB20" s="139">
        <v>6.05679579776756</v>
      </c>
    </row>
    <row r="21" spans="1:28" s="151" customFormat="1" ht="13.5" customHeight="1">
      <c r="A21" s="317"/>
      <c r="B21" s="135" t="s">
        <v>16</v>
      </c>
      <c r="C21" s="79">
        <v>12</v>
      </c>
      <c r="D21" s="80">
        <v>44</v>
      </c>
      <c r="E21" s="80">
        <v>43</v>
      </c>
      <c r="F21" s="80">
        <v>74</v>
      </c>
      <c r="G21" s="80">
        <v>22</v>
      </c>
      <c r="H21" s="80">
        <v>34</v>
      </c>
      <c r="I21" s="81">
        <v>24</v>
      </c>
      <c r="J21" s="26">
        <f t="shared" si="0"/>
        <v>253</v>
      </c>
      <c r="K21" s="80">
        <v>342</v>
      </c>
      <c r="L21" s="81">
        <v>265</v>
      </c>
      <c r="M21" s="79">
        <v>17239</v>
      </c>
      <c r="N21" s="80">
        <v>21134</v>
      </c>
      <c r="O21" s="136">
        <v>17356</v>
      </c>
      <c r="P21" s="32">
        <f t="shared" si="1"/>
        <v>4</v>
      </c>
      <c r="Q21" s="33">
        <f t="shared" si="9"/>
        <v>7.333333333333333</v>
      </c>
      <c r="R21" s="33">
        <f t="shared" si="3"/>
        <v>8.6</v>
      </c>
      <c r="S21" s="33">
        <f t="shared" si="4"/>
        <v>6.7272727272727275</v>
      </c>
      <c r="T21" s="33">
        <f t="shared" si="5"/>
        <v>5.5</v>
      </c>
      <c r="U21" s="33">
        <f t="shared" si="10"/>
        <v>8.5</v>
      </c>
      <c r="V21" s="228">
        <f t="shared" si="7"/>
        <v>6</v>
      </c>
      <c r="W21" s="35">
        <f t="shared" si="11"/>
        <v>6.837837837837838</v>
      </c>
      <c r="X21" s="33">
        <v>8.76923076923077</v>
      </c>
      <c r="Y21" s="34">
        <v>6.794871794871795</v>
      </c>
      <c r="Z21" s="137">
        <v>5.683811407847016</v>
      </c>
      <c r="AA21" s="138">
        <v>6.947403024326102</v>
      </c>
      <c r="AB21" s="139">
        <v>5.70545693622616</v>
      </c>
    </row>
    <row r="22" spans="1:28" s="151" customFormat="1" ht="13.5" customHeight="1">
      <c r="A22" s="318"/>
      <c r="B22" s="140" t="s">
        <v>17</v>
      </c>
      <c r="C22" s="82">
        <v>21</v>
      </c>
      <c r="D22" s="83">
        <v>35</v>
      </c>
      <c r="E22" s="83">
        <v>32</v>
      </c>
      <c r="F22" s="83">
        <v>57</v>
      </c>
      <c r="G22" s="83">
        <v>16</v>
      </c>
      <c r="H22" s="83">
        <v>20</v>
      </c>
      <c r="I22" s="84">
        <v>7</v>
      </c>
      <c r="J22" s="40">
        <f t="shared" si="0"/>
        <v>188</v>
      </c>
      <c r="K22" s="83">
        <v>345</v>
      </c>
      <c r="L22" s="84">
        <v>237</v>
      </c>
      <c r="M22" s="82">
        <v>12313</v>
      </c>
      <c r="N22" s="83">
        <v>19010</v>
      </c>
      <c r="O22" s="141">
        <v>13080</v>
      </c>
      <c r="P22" s="46">
        <f t="shared" si="1"/>
        <v>7</v>
      </c>
      <c r="Q22" s="47">
        <f t="shared" si="9"/>
        <v>5.833333333333333</v>
      </c>
      <c r="R22" s="47">
        <f t="shared" si="3"/>
        <v>6.4</v>
      </c>
      <c r="S22" s="47">
        <f t="shared" si="4"/>
        <v>5.181818181818182</v>
      </c>
      <c r="T22" s="47">
        <f t="shared" si="5"/>
        <v>4</v>
      </c>
      <c r="U22" s="47">
        <f t="shared" si="10"/>
        <v>5</v>
      </c>
      <c r="V22" s="229">
        <f t="shared" si="7"/>
        <v>1.75</v>
      </c>
      <c r="W22" s="49">
        <f t="shared" si="11"/>
        <v>5.081081081081081</v>
      </c>
      <c r="X22" s="47">
        <v>8.846153846153847</v>
      </c>
      <c r="Y22" s="48">
        <v>6.076923076923077</v>
      </c>
      <c r="Z22" s="142">
        <v>4.0476660092044705</v>
      </c>
      <c r="AA22" s="143">
        <v>6.253289473684211</v>
      </c>
      <c r="AB22" s="144">
        <v>4.30263157894736</v>
      </c>
    </row>
    <row r="23" spans="1:28" s="151" customFormat="1" ht="13.5" customHeight="1">
      <c r="A23" s="316">
        <v>5</v>
      </c>
      <c r="B23" s="135" t="s">
        <v>18</v>
      </c>
      <c r="C23" s="79">
        <v>28</v>
      </c>
      <c r="D23" s="80">
        <v>45</v>
      </c>
      <c r="E23" s="80">
        <v>24</v>
      </c>
      <c r="F23" s="80">
        <v>109</v>
      </c>
      <c r="G23" s="80">
        <v>33</v>
      </c>
      <c r="H23" s="80">
        <v>30</v>
      </c>
      <c r="I23" s="81">
        <v>6</v>
      </c>
      <c r="J23" s="26">
        <f t="shared" si="0"/>
        <v>275</v>
      </c>
      <c r="K23" s="80">
        <v>239</v>
      </c>
      <c r="L23" s="81">
        <v>234</v>
      </c>
      <c r="M23" s="79">
        <v>16323</v>
      </c>
      <c r="N23" s="80">
        <v>12610</v>
      </c>
      <c r="O23" s="136">
        <v>12727</v>
      </c>
      <c r="P23" s="32">
        <f t="shared" si="1"/>
        <v>9.333333333333334</v>
      </c>
      <c r="Q23" s="33">
        <f t="shared" si="9"/>
        <v>7.5</v>
      </c>
      <c r="R23" s="33">
        <f t="shared" si="3"/>
        <v>4.8</v>
      </c>
      <c r="S23" s="33">
        <f t="shared" si="4"/>
        <v>9.909090909090908</v>
      </c>
      <c r="T23" s="33">
        <f t="shared" si="5"/>
        <v>8.25</v>
      </c>
      <c r="U23" s="33">
        <f t="shared" si="10"/>
        <v>7.5</v>
      </c>
      <c r="V23" s="34">
        <f t="shared" si="7"/>
        <v>1.5</v>
      </c>
      <c r="W23" s="35">
        <f t="shared" si="11"/>
        <v>7.4324324324324325</v>
      </c>
      <c r="X23" s="33">
        <v>6.128205128205129</v>
      </c>
      <c r="Y23" s="34">
        <v>6</v>
      </c>
      <c r="Z23" s="137">
        <v>5.316938110749185</v>
      </c>
      <c r="AA23" s="138">
        <v>4.1330711242215665</v>
      </c>
      <c r="AB23" s="139">
        <v>4.17415546080682</v>
      </c>
    </row>
    <row r="24" spans="1:28" s="151" customFormat="1" ht="13.5" customHeight="1">
      <c r="A24" s="317"/>
      <c r="B24" s="135" t="s">
        <v>19</v>
      </c>
      <c r="C24" s="79">
        <v>12</v>
      </c>
      <c r="D24" s="80">
        <v>36</v>
      </c>
      <c r="E24" s="80">
        <v>26</v>
      </c>
      <c r="F24" s="80">
        <v>87</v>
      </c>
      <c r="G24" s="80">
        <v>30</v>
      </c>
      <c r="H24" s="80">
        <v>21</v>
      </c>
      <c r="I24" s="81">
        <v>4</v>
      </c>
      <c r="J24" s="26">
        <f t="shared" si="0"/>
        <v>216</v>
      </c>
      <c r="K24" s="80">
        <v>355</v>
      </c>
      <c r="L24" s="81">
        <v>283</v>
      </c>
      <c r="M24" s="79">
        <v>17723</v>
      </c>
      <c r="N24" s="80">
        <v>17506</v>
      </c>
      <c r="O24" s="136">
        <v>14399</v>
      </c>
      <c r="P24" s="32">
        <f t="shared" si="1"/>
        <v>4</v>
      </c>
      <c r="Q24" s="33">
        <f t="shared" si="9"/>
        <v>6</v>
      </c>
      <c r="R24" s="33">
        <f t="shared" si="3"/>
        <v>5.2</v>
      </c>
      <c r="S24" s="33">
        <f t="shared" si="4"/>
        <v>7.909090909090909</v>
      </c>
      <c r="T24" s="33">
        <f t="shared" si="5"/>
        <v>7.5</v>
      </c>
      <c r="U24" s="33">
        <f t="shared" si="10"/>
        <v>5.25</v>
      </c>
      <c r="V24" s="34">
        <f t="shared" si="7"/>
        <v>1</v>
      </c>
      <c r="W24" s="35">
        <f t="shared" si="11"/>
        <v>5.837837837837838</v>
      </c>
      <c r="X24" s="33">
        <v>9.102564102564102</v>
      </c>
      <c r="Y24" s="34">
        <v>7.256410256410256</v>
      </c>
      <c r="Z24" s="137">
        <v>5.814632545931759</v>
      </c>
      <c r="AA24" s="138">
        <v>5.7528754518567204</v>
      </c>
      <c r="AB24" s="139">
        <v>4.7287356321839</v>
      </c>
    </row>
    <row r="25" spans="1:28" s="151" customFormat="1" ht="13.5" customHeight="1">
      <c r="A25" s="317"/>
      <c r="B25" s="135" t="s">
        <v>20</v>
      </c>
      <c r="C25" s="79">
        <v>21</v>
      </c>
      <c r="D25" s="80">
        <v>37</v>
      </c>
      <c r="E25" s="80">
        <v>24</v>
      </c>
      <c r="F25" s="80">
        <v>99</v>
      </c>
      <c r="G25" s="80">
        <v>27</v>
      </c>
      <c r="H25" s="80">
        <v>25</v>
      </c>
      <c r="I25" s="81">
        <v>5</v>
      </c>
      <c r="J25" s="26">
        <f t="shared" si="0"/>
        <v>238</v>
      </c>
      <c r="K25" s="80">
        <v>329</v>
      </c>
      <c r="L25" s="81">
        <v>228</v>
      </c>
      <c r="M25" s="79">
        <v>18357</v>
      </c>
      <c r="N25" s="80">
        <v>16558</v>
      </c>
      <c r="O25" s="136">
        <v>14143</v>
      </c>
      <c r="P25" s="32">
        <f t="shared" si="1"/>
        <v>7</v>
      </c>
      <c r="Q25" s="33">
        <f t="shared" si="9"/>
        <v>6.166666666666667</v>
      </c>
      <c r="R25" s="33">
        <f t="shared" si="3"/>
        <v>4.8</v>
      </c>
      <c r="S25" s="33">
        <f t="shared" si="4"/>
        <v>9</v>
      </c>
      <c r="T25" s="33">
        <f t="shared" si="5"/>
        <v>6.75</v>
      </c>
      <c r="U25" s="33">
        <f t="shared" si="10"/>
        <v>6.25</v>
      </c>
      <c r="V25" s="34">
        <f t="shared" si="7"/>
        <v>1.25</v>
      </c>
      <c r="W25" s="35">
        <f t="shared" si="11"/>
        <v>6.4324324324324325</v>
      </c>
      <c r="X25" s="33">
        <v>8.435897435897436</v>
      </c>
      <c r="Y25" s="34">
        <v>5.846153846153846</v>
      </c>
      <c r="Z25" s="137">
        <v>6.018688524590164</v>
      </c>
      <c r="AA25" s="138">
        <v>5.44491943439658</v>
      </c>
      <c r="AB25" s="139">
        <v>4.64009186351706</v>
      </c>
    </row>
    <row r="26" spans="1:28" s="151" customFormat="1" ht="13.5" customHeight="1">
      <c r="A26" s="318"/>
      <c r="B26" s="140" t="s">
        <v>21</v>
      </c>
      <c r="C26" s="82">
        <v>19</v>
      </c>
      <c r="D26" s="83">
        <v>37</v>
      </c>
      <c r="E26" s="83">
        <v>23</v>
      </c>
      <c r="F26" s="83">
        <v>102</v>
      </c>
      <c r="G26" s="83">
        <v>35</v>
      </c>
      <c r="H26" s="83">
        <v>16</v>
      </c>
      <c r="I26" s="84">
        <v>8</v>
      </c>
      <c r="J26" s="26">
        <f t="shared" si="0"/>
        <v>240</v>
      </c>
      <c r="K26" s="83">
        <v>379</v>
      </c>
      <c r="L26" s="84">
        <v>275</v>
      </c>
      <c r="M26" s="82">
        <v>17831</v>
      </c>
      <c r="N26" s="83">
        <v>16542</v>
      </c>
      <c r="O26" s="141">
        <v>13797</v>
      </c>
      <c r="P26" s="32">
        <f t="shared" si="1"/>
        <v>6.333333333333333</v>
      </c>
      <c r="Q26" s="33">
        <f t="shared" si="9"/>
        <v>6.166666666666667</v>
      </c>
      <c r="R26" s="33">
        <f t="shared" si="3"/>
        <v>4.6</v>
      </c>
      <c r="S26" s="33">
        <f t="shared" si="4"/>
        <v>9.272727272727273</v>
      </c>
      <c r="T26" s="33">
        <f t="shared" si="5"/>
        <v>8.75</v>
      </c>
      <c r="U26" s="33">
        <f t="shared" si="10"/>
        <v>4</v>
      </c>
      <c r="V26" s="34">
        <f t="shared" si="7"/>
        <v>2</v>
      </c>
      <c r="W26" s="35">
        <f t="shared" si="11"/>
        <v>6.486486486486487</v>
      </c>
      <c r="X26" s="47">
        <v>9.717948717948717</v>
      </c>
      <c r="Y26" s="48">
        <v>7.051282051282051</v>
      </c>
      <c r="Z26" s="142">
        <v>5.848146933420794</v>
      </c>
      <c r="AA26" s="143">
        <v>5.441447368421053</v>
      </c>
      <c r="AB26" s="144">
        <v>4.52806038726616</v>
      </c>
    </row>
    <row r="27" spans="1:28" s="151" customFormat="1" ht="13.5" customHeight="1">
      <c r="A27" s="316">
        <v>6</v>
      </c>
      <c r="B27" s="145" t="s">
        <v>22</v>
      </c>
      <c r="C27" s="86">
        <v>16</v>
      </c>
      <c r="D27" s="87">
        <v>33</v>
      </c>
      <c r="E27" s="87">
        <v>31</v>
      </c>
      <c r="F27" s="87">
        <v>97</v>
      </c>
      <c r="G27" s="87">
        <v>22</v>
      </c>
      <c r="H27" s="87">
        <v>26</v>
      </c>
      <c r="I27" s="88">
        <v>3</v>
      </c>
      <c r="J27" s="223">
        <f t="shared" si="0"/>
        <v>228</v>
      </c>
      <c r="K27" s="87">
        <v>335</v>
      </c>
      <c r="L27" s="88">
        <v>259</v>
      </c>
      <c r="M27" s="86">
        <v>15842</v>
      </c>
      <c r="N27" s="87">
        <v>13928</v>
      </c>
      <c r="O27" s="147">
        <v>12782</v>
      </c>
      <c r="P27" s="89">
        <f t="shared" si="1"/>
        <v>5.333333333333333</v>
      </c>
      <c r="Q27" s="90">
        <f t="shared" si="9"/>
        <v>5.5</v>
      </c>
      <c r="R27" s="90">
        <f t="shared" si="3"/>
        <v>6.2</v>
      </c>
      <c r="S27" s="90">
        <f t="shared" si="4"/>
        <v>8.818181818181818</v>
      </c>
      <c r="T27" s="90">
        <f t="shared" si="5"/>
        <v>5.5</v>
      </c>
      <c r="U27" s="90">
        <f t="shared" si="10"/>
        <v>6.5</v>
      </c>
      <c r="V27" s="227">
        <f t="shared" si="7"/>
        <v>0.75</v>
      </c>
      <c r="W27" s="92">
        <f t="shared" si="11"/>
        <v>6.162162162162162</v>
      </c>
      <c r="X27" s="90">
        <v>8.58974358974359</v>
      </c>
      <c r="Y27" s="91">
        <v>6.641025641025641</v>
      </c>
      <c r="Z27" s="148">
        <v>5.1992123400065635</v>
      </c>
      <c r="AA27" s="138">
        <v>4.577062109760105</v>
      </c>
      <c r="AB27" s="139">
        <v>4.19494584837545</v>
      </c>
    </row>
    <row r="28" spans="1:28" s="151" customFormat="1" ht="13.5" customHeight="1">
      <c r="A28" s="317"/>
      <c r="B28" s="135" t="s">
        <v>23</v>
      </c>
      <c r="C28" s="79">
        <v>17</v>
      </c>
      <c r="D28" s="80">
        <v>32</v>
      </c>
      <c r="E28" s="80">
        <v>13</v>
      </c>
      <c r="F28" s="80">
        <v>68</v>
      </c>
      <c r="G28" s="80">
        <v>38</v>
      </c>
      <c r="H28" s="80">
        <v>26</v>
      </c>
      <c r="I28" s="81">
        <v>2</v>
      </c>
      <c r="J28" s="26">
        <f t="shared" si="0"/>
        <v>196</v>
      </c>
      <c r="K28" s="80">
        <v>327</v>
      </c>
      <c r="L28" s="81">
        <v>229</v>
      </c>
      <c r="M28" s="79">
        <v>13234</v>
      </c>
      <c r="N28" s="80">
        <v>13744</v>
      </c>
      <c r="O28" s="136">
        <v>11989</v>
      </c>
      <c r="P28" s="32">
        <f t="shared" si="1"/>
        <v>5.666666666666667</v>
      </c>
      <c r="Q28" s="33">
        <f t="shared" si="9"/>
        <v>5.333333333333333</v>
      </c>
      <c r="R28" s="33">
        <f t="shared" si="3"/>
        <v>2.6</v>
      </c>
      <c r="S28" s="33">
        <f t="shared" si="4"/>
        <v>6.181818181818182</v>
      </c>
      <c r="T28" s="33">
        <f t="shared" si="5"/>
        <v>9.5</v>
      </c>
      <c r="U28" s="33">
        <f t="shared" si="10"/>
        <v>6.5</v>
      </c>
      <c r="V28" s="228">
        <f t="shared" si="7"/>
        <v>0.5</v>
      </c>
      <c r="W28" s="35">
        <f t="shared" si="11"/>
        <v>5.297297297297297</v>
      </c>
      <c r="X28" s="33">
        <v>8.384615384615385</v>
      </c>
      <c r="Y28" s="34">
        <v>5.871794871794871</v>
      </c>
      <c r="Z28" s="137">
        <v>4.341863517060368</v>
      </c>
      <c r="AA28" s="138">
        <v>4.513628899835797</v>
      </c>
      <c r="AB28" s="139">
        <v>3.93468985887758</v>
      </c>
    </row>
    <row r="29" spans="1:28" s="151" customFormat="1" ht="13.5" customHeight="1">
      <c r="A29" s="317"/>
      <c r="B29" s="135" t="s">
        <v>24</v>
      </c>
      <c r="C29" s="79">
        <v>9</v>
      </c>
      <c r="D29" s="80">
        <v>41</v>
      </c>
      <c r="E29" s="80">
        <v>11</v>
      </c>
      <c r="F29" s="80">
        <v>63</v>
      </c>
      <c r="G29" s="80">
        <v>20</v>
      </c>
      <c r="H29" s="80">
        <v>32</v>
      </c>
      <c r="I29" s="81">
        <v>2</v>
      </c>
      <c r="J29" s="26">
        <f t="shared" si="0"/>
        <v>178</v>
      </c>
      <c r="K29" s="80">
        <v>302</v>
      </c>
      <c r="L29" s="81">
        <v>213</v>
      </c>
      <c r="M29" s="79">
        <v>11614</v>
      </c>
      <c r="N29" s="80">
        <v>12881</v>
      </c>
      <c r="O29" s="136">
        <v>10761</v>
      </c>
      <c r="P29" s="32">
        <f t="shared" si="1"/>
        <v>3</v>
      </c>
      <c r="Q29" s="33">
        <f t="shared" si="9"/>
        <v>6.833333333333333</v>
      </c>
      <c r="R29" s="33">
        <f t="shared" si="3"/>
        <v>2.2</v>
      </c>
      <c r="S29" s="33">
        <f t="shared" si="4"/>
        <v>5.7272727272727275</v>
      </c>
      <c r="T29" s="33">
        <f t="shared" si="5"/>
        <v>5</v>
      </c>
      <c r="U29" s="33">
        <f t="shared" si="10"/>
        <v>8</v>
      </c>
      <c r="V29" s="228">
        <f t="shared" si="7"/>
        <v>0.5</v>
      </c>
      <c r="W29" s="35">
        <f t="shared" si="11"/>
        <v>4.8108108108108105</v>
      </c>
      <c r="X29" s="33">
        <v>7.743589743589744</v>
      </c>
      <c r="Y29" s="34">
        <v>5.461538461538462</v>
      </c>
      <c r="Z29" s="137">
        <v>3.8103674540682415</v>
      </c>
      <c r="AA29" s="138">
        <v>4.2316031537450725</v>
      </c>
      <c r="AB29" s="139">
        <v>3.5328299409061</v>
      </c>
    </row>
    <row r="30" spans="1:28" s="151" customFormat="1" ht="13.5" customHeight="1">
      <c r="A30" s="318"/>
      <c r="B30" s="140" t="s">
        <v>25</v>
      </c>
      <c r="C30" s="82">
        <v>13</v>
      </c>
      <c r="D30" s="83">
        <v>33</v>
      </c>
      <c r="E30" s="83">
        <v>10</v>
      </c>
      <c r="F30" s="83">
        <v>64</v>
      </c>
      <c r="G30" s="83">
        <v>17</v>
      </c>
      <c r="H30" s="83">
        <v>19</v>
      </c>
      <c r="I30" s="84">
        <v>4</v>
      </c>
      <c r="J30" s="40">
        <f t="shared" si="0"/>
        <v>160</v>
      </c>
      <c r="K30" s="83">
        <v>247</v>
      </c>
      <c r="L30" s="84">
        <v>211</v>
      </c>
      <c r="M30" s="82">
        <v>10039</v>
      </c>
      <c r="N30" s="83">
        <v>11190</v>
      </c>
      <c r="O30" s="141">
        <v>9916</v>
      </c>
      <c r="P30" s="46">
        <f t="shared" si="1"/>
        <v>4.333333333333333</v>
      </c>
      <c r="Q30" s="47">
        <f t="shared" si="9"/>
        <v>5.5</v>
      </c>
      <c r="R30" s="47">
        <f t="shared" si="3"/>
        <v>2</v>
      </c>
      <c r="S30" s="47">
        <f t="shared" si="4"/>
        <v>5.818181818181818</v>
      </c>
      <c r="T30" s="47">
        <f t="shared" si="5"/>
        <v>4.25</v>
      </c>
      <c r="U30" s="47">
        <f t="shared" si="10"/>
        <v>4.75</v>
      </c>
      <c r="V30" s="229">
        <f t="shared" si="7"/>
        <v>1</v>
      </c>
      <c r="W30" s="49">
        <f t="shared" si="11"/>
        <v>4.324324324324325</v>
      </c>
      <c r="X30" s="47">
        <v>6.333333333333333</v>
      </c>
      <c r="Y30" s="48">
        <v>5.410256410256411</v>
      </c>
      <c r="Z30" s="142">
        <v>3.292554936044605</v>
      </c>
      <c r="AA30" s="138">
        <v>3.6797106215060835</v>
      </c>
      <c r="AB30" s="139">
        <v>3.25328083989501</v>
      </c>
    </row>
    <row r="31" spans="1:28" s="151" customFormat="1" ht="13.5" customHeight="1">
      <c r="A31" s="316">
        <v>7</v>
      </c>
      <c r="B31" s="145" t="s">
        <v>26</v>
      </c>
      <c r="C31" s="86">
        <v>12</v>
      </c>
      <c r="D31" s="87">
        <v>29</v>
      </c>
      <c r="E31" s="87">
        <v>8</v>
      </c>
      <c r="F31" s="87">
        <v>75</v>
      </c>
      <c r="G31" s="87">
        <v>15</v>
      </c>
      <c r="H31" s="87">
        <v>22</v>
      </c>
      <c r="I31" s="88">
        <v>4</v>
      </c>
      <c r="J31" s="26">
        <f t="shared" si="0"/>
        <v>165</v>
      </c>
      <c r="K31" s="87">
        <v>206</v>
      </c>
      <c r="L31" s="88">
        <v>175</v>
      </c>
      <c r="M31" s="86">
        <v>9779</v>
      </c>
      <c r="N31" s="87">
        <v>9947</v>
      </c>
      <c r="O31" s="147">
        <v>9515</v>
      </c>
      <c r="P31" s="32">
        <f t="shared" si="1"/>
        <v>4</v>
      </c>
      <c r="Q31" s="33">
        <f t="shared" si="9"/>
        <v>4.833333333333333</v>
      </c>
      <c r="R31" s="33">
        <f t="shared" si="3"/>
        <v>1.6</v>
      </c>
      <c r="S31" s="33">
        <f t="shared" si="4"/>
        <v>6.818181818181818</v>
      </c>
      <c r="T31" s="33">
        <f t="shared" si="5"/>
        <v>3.75</v>
      </c>
      <c r="U31" s="33">
        <f t="shared" si="10"/>
        <v>5.5</v>
      </c>
      <c r="V31" s="34">
        <f t="shared" si="7"/>
        <v>1</v>
      </c>
      <c r="W31" s="35">
        <f t="shared" si="11"/>
        <v>4.45945945945946</v>
      </c>
      <c r="X31" s="90">
        <v>5.282051282051282</v>
      </c>
      <c r="Y31" s="91">
        <v>4.487179487179487</v>
      </c>
      <c r="Z31" s="148">
        <v>3.2041284403669725</v>
      </c>
      <c r="AA31" s="149">
        <v>3.274193548387097</v>
      </c>
      <c r="AB31" s="150">
        <v>3.12171916010498</v>
      </c>
    </row>
    <row r="32" spans="1:28" s="151" customFormat="1" ht="13.5" customHeight="1">
      <c r="A32" s="317"/>
      <c r="B32" s="135" t="s">
        <v>27</v>
      </c>
      <c r="C32" s="79">
        <v>17</v>
      </c>
      <c r="D32" s="80">
        <v>32</v>
      </c>
      <c r="E32" s="80">
        <v>25</v>
      </c>
      <c r="F32" s="80">
        <v>63</v>
      </c>
      <c r="G32" s="80">
        <v>15</v>
      </c>
      <c r="H32" s="80">
        <v>25</v>
      </c>
      <c r="I32" s="81">
        <v>4</v>
      </c>
      <c r="J32" s="26">
        <f t="shared" si="0"/>
        <v>181</v>
      </c>
      <c r="K32" s="80">
        <v>229</v>
      </c>
      <c r="L32" s="81">
        <v>154</v>
      </c>
      <c r="M32" s="79">
        <v>8721</v>
      </c>
      <c r="N32" s="80">
        <v>9491</v>
      </c>
      <c r="O32" s="136">
        <v>9096</v>
      </c>
      <c r="P32" s="32">
        <f t="shared" si="1"/>
        <v>5.666666666666667</v>
      </c>
      <c r="Q32" s="33">
        <f t="shared" si="9"/>
        <v>5.333333333333333</v>
      </c>
      <c r="R32" s="33">
        <f t="shared" si="3"/>
        <v>5</v>
      </c>
      <c r="S32" s="33">
        <f t="shared" si="4"/>
        <v>5.7272727272727275</v>
      </c>
      <c r="T32" s="33">
        <f t="shared" si="5"/>
        <v>3.75</v>
      </c>
      <c r="U32" s="33">
        <f t="shared" si="10"/>
        <v>6.25</v>
      </c>
      <c r="V32" s="34">
        <f t="shared" si="7"/>
        <v>1</v>
      </c>
      <c r="W32" s="35">
        <f t="shared" si="11"/>
        <v>4.891891891891892</v>
      </c>
      <c r="X32" s="33">
        <v>5.871794871794871</v>
      </c>
      <c r="Y32" s="34">
        <v>3.948717948717949</v>
      </c>
      <c r="Z32" s="137">
        <v>2.866863905325444</v>
      </c>
      <c r="AA32" s="138">
        <v>3.1240947992100065</v>
      </c>
      <c r="AB32" s="139">
        <v>2.98425196850393</v>
      </c>
    </row>
    <row r="33" spans="1:28" s="151" customFormat="1" ht="13.5" customHeight="1">
      <c r="A33" s="317"/>
      <c r="B33" s="135" t="s">
        <v>28</v>
      </c>
      <c r="C33" s="79">
        <v>8</v>
      </c>
      <c r="D33" s="80">
        <v>31</v>
      </c>
      <c r="E33" s="80">
        <v>15</v>
      </c>
      <c r="F33" s="80">
        <v>35</v>
      </c>
      <c r="G33" s="80">
        <v>18</v>
      </c>
      <c r="H33" s="80">
        <v>15</v>
      </c>
      <c r="I33" s="81">
        <v>9</v>
      </c>
      <c r="J33" s="26">
        <f t="shared" si="0"/>
        <v>131</v>
      </c>
      <c r="K33" s="80">
        <v>230</v>
      </c>
      <c r="L33" s="81">
        <v>154</v>
      </c>
      <c r="M33" s="79">
        <v>7675</v>
      </c>
      <c r="N33" s="80">
        <v>9008</v>
      </c>
      <c r="O33" s="136">
        <v>8622</v>
      </c>
      <c r="P33" s="32">
        <f t="shared" si="1"/>
        <v>2.6666666666666665</v>
      </c>
      <c r="Q33" s="33">
        <f t="shared" si="9"/>
        <v>5.166666666666667</v>
      </c>
      <c r="R33" s="33">
        <f t="shared" si="3"/>
        <v>3</v>
      </c>
      <c r="S33" s="33">
        <f t="shared" si="4"/>
        <v>3.1818181818181817</v>
      </c>
      <c r="T33" s="33">
        <f t="shared" si="5"/>
        <v>4.5</v>
      </c>
      <c r="U33" s="33">
        <f t="shared" si="10"/>
        <v>3.75</v>
      </c>
      <c r="V33" s="34">
        <f t="shared" si="7"/>
        <v>2.25</v>
      </c>
      <c r="W33" s="35">
        <f t="shared" si="11"/>
        <v>3.5405405405405403</v>
      </c>
      <c r="X33" s="33">
        <v>5.897435897435898</v>
      </c>
      <c r="Y33" s="34">
        <v>3.948717948717949</v>
      </c>
      <c r="Z33" s="137">
        <v>2.515568666011144</v>
      </c>
      <c r="AA33" s="138">
        <v>2.9592641261498027</v>
      </c>
      <c r="AB33" s="139">
        <v>2.82966852641942</v>
      </c>
    </row>
    <row r="34" spans="1:28" s="151" customFormat="1" ht="13.5" customHeight="1">
      <c r="A34" s="317"/>
      <c r="B34" s="135" t="s">
        <v>29</v>
      </c>
      <c r="C34" s="79">
        <v>6</v>
      </c>
      <c r="D34" s="80">
        <v>28</v>
      </c>
      <c r="E34" s="80">
        <v>8</v>
      </c>
      <c r="F34" s="80">
        <v>72</v>
      </c>
      <c r="G34" s="80">
        <v>17</v>
      </c>
      <c r="H34" s="80">
        <v>10</v>
      </c>
      <c r="I34" s="81">
        <v>5</v>
      </c>
      <c r="J34" s="26">
        <f t="shared" si="0"/>
        <v>146</v>
      </c>
      <c r="K34" s="80">
        <v>144</v>
      </c>
      <c r="L34" s="81">
        <v>152</v>
      </c>
      <c r="M34" s="79">
        <v>7506</v>
      </c>
      <c r="N34" s="80">
        <v>7529</v>
      </c>
      <c r="O34" s="136">
        <v>7106</v>
      </c>
      <c r="P34" s="32">
        <f t="shared" si="1"/>
        <v>2</v>
      </c>
      <c r="Q34" s="33">
        <f t="shared" si="9"/>
        <v>4.666666666666667</v>
      </c>
      <c r="R34" s="33">
        <f t="shared" si="3"/>
        <v>1.6</v>
      </c>
      <c r="S34" s="33">
        <f t="shared" si="4"/>
        <v>6.545454545454546</v>
      </c>
      <c r="T34" s="33">
        <f t="shared" si="5"/>
        <v>4.25</v>
      </c>
      <c r="U34" s="33">
        <f t="shared" si="10"/>
        <v>2.5</v>
      </c>
      <c r="V34" s="34">
        <f t="shared" si="7"/>
        <v>1.25</v>
      </c>
      <c r="W34" s="35">
        <f t="shared" si="11"/>
        <v>3.945945945945946</v>
      </c>
      <c r="X34" s="33">
        <v>3.6923076923076925</v>
      </c>
      <c r="Y34" s="34">
        <v>3.8974358974358974</v>
      </c>
      <c r="Z34" s="137">
        <v>2.4650246305418717</v>
      </c>
      <c r="AA34" s="138">
        <v>2.4701443569553807</v>
      </c>
      <c r="AB34" s="139">
        <v>2.33289560078791</v>
      </c>
    </row>
    <row r="35" spans="1:28" s="151" customFormat="1" ht="13.5" customHeight="1">
      <c r="A35" s="318"/>
      <c r="B35" s="140" t="s">
        <v>30</v>
      </c>
      <c r="C35" s="82">
        <v>18</v>
      </c>
      <c r="D35" s="83">
        <v>26</v>
      </c>
      <c r="E35" s="83">
        <v>8</v>
      </c>
      <c r="F35" s="83">
        <v>50</v>
      </c>
      <c r="G35" s="83">
        <v>19</v>
      </c>
      <c r="H35" s="83">
        <v>8</v>
      </c>
      <c r="I35" s="84">
        <v>3</v>
      </c>
      <c r="J35" s="26">
        <f t="shared" si="0"/>
        <v>132</v>
      </c>
      <c r="K35" s="80">
        <v>125</v>
      </c>
      <c r="L35" s="81">
        <v>136</v>
      </c>
      <c r="M35" s="79">
        <v>7188</v>
      </c>
      <c r="N35" s="80">
        <v>7641</v>
      </c>
      <c r="O35" s="136">
        <v>7271</v>
      </c>
      <c r="P35" s="32">
        <f t="shared" si="1"/>
        <v>6</v>
      </c>
      <c r="Q35" s="33">
        <f t="shared" si="9"/>
        <v>4.333333333333333</v>
      </c>
      <c r="R35" s="33">
        <f t="shared" si="3"/>
        <v>1.6</v>
      </c>
      <c r="S35" s="33">
        <f t="shared" si="4"/>
        <v>4.545454545454546</v>
      </c>
      <c r="T35" s="33">
        <f t="shared" si="5"/>
        <v>4.75</v>
      </c>
      <c r="U35" s="33">
        <f t="shared" si="10"/>
        <v>2</v>
      </c>
      <c r="V35" s="34">
        <f t="shared" si="7"/>
        <v>0.75</v>
      </c>
      <c r="W35" s="35">
        <f t="shared" si="11"/>
        <v>3.5675675675675675</v>
      </c>
      <c r="X35" s="33">
        <v>3.2051282051282053</v>
      </c>
      <c r="Y35" s="34">
        <v>3.4871794871794872</v>
      </c>
      <c r="Z35" s="137">
        <v>2.3567213114754098</v>
      </c>
      <c r="AA35" s="138">
        <v>2.51431391905232</v>
      </c>
      <c r="AB35" s="139">
        <v>2.38549868766404</v>
      </c>
    </row>
    <row r="36" spans="1:28" s="151" customFormat="1" ht="13.5" customHeight="1">
      <c r="A36" s="316">
        <v>8</v>
      </c>
      <c r="B36" s="145" t="s">
        <v>31</v>
      </c>
      <c r="C36" s="79">
        <v>8</v>
      </c>
      <c r="D36" s="80">
        <v>32</v>
      </c>
      <c r="E36" s="80">
        <v>11</v>
      </c>
      <c r="F36" s="80">
        <v>67</v>
      </c>
      <c r="G36" s="80">
        <v>16</v>
      </c>
      <c r="H36" s="80">
        <v>18</v>
      </c>
      <c r="I36" s="81">
        <v>8</v>
      </c>
      <c r="J36" s="223">
        <f t="shared" si="0"/>
        <v>160</v>
      </c>
      <c r="K36" s="87">
        <v>164</v>
      </c>
      <c r="L36" s="88">
        <v>138</v>
      </c>
      <c r="M36" s="86">
        <v>6346</v>
      </c>
      <c r="N36" s="87">
        <v>7554</v>
      </c>
      <c r="O36" s="147">
        <v>6520</v>
      </c>
      <c r="P36" s="89">
        <f t="shared" si="1"/>
        <v>2.6666666666666665</v>
      </c>
      <c r="Q36" s="90">
        <f t="shared" si="9"/>
        <v>5.333333333333333</v>
      </c>
      <c r="R36" s="90">
        <f t="shared" si="3"/>
        <v>2.2</v>
      </c>
      <c r="S36" s="90">
        <f t="shared" si="4"/>
        <v>6.090909090909091</v>
      </c>
      <c r="T36" s="90">
        <f t="shared" si="5"/>
        <v>4</v>
      </c>
      <c r="U36" s="90">
        <f t="shared" si="10"/>
        <v>4.5</v>
      </c>
      <c r="V36" s="227">
        <f t="shared" si="7"/>
        <v>2</v>
      </c>
      <c r="W36" s="92">
        <f t="shared" si="11"/>
        <v>4.324324324324325</v>
      </c>
      <c r="X36" s="90">
        <v>4.205128205128205</v>
      </c>
      <c r="Y36" s="91">
        <v>3.5384615384615383</v>
      </c>
      <c r="Z36" s="148">
        <v>2.10620643876535</v>
      </c>
      <c r="AA36" s="149">
        <v>2.4881422924901186</v>
      </c>
      <c r="AB36" s="150">
        <v>2.14614878209348</v>
      </c>
    </row>
    <row r="37" spans="1:28" s="151" customFormat="1" ht="13.5" customHeight="1">
      <c r="A37" s="317"/>
      <c r="B37" s="135" t="s">
        <v>32</v>
      </c>
      <c r="C37" s="79">
        <v>11</v>
      </c>
      <c r="D37" s="80">
        <v>18</v>
      </c>
      <c r="E37" s="80">
        <v>10</v>
      </c>
      <c r="F37" s="80">
        <v>57</v>
      </c>
      <c r="G37" s="80">
        <v>12</v>
      </c>
      <c r="H37" s="80">
        <v>14</v>
      </c>
      <c r="I37" s="81">
        <v>7</v>
      </c>
      <c r="J37" s="26">
        <f aca="true" t="shared" si="12" ref="J37:J58">SUM(C37:I37)</f>
        <v>129</v>
      </c>
      <c r="K37" s="80">
        <v>144</v>
      </c>
      <c r="L37" s="81">
        <v>108</v>
      </c>
      <c r="M37" s="79">
        <v>5966</v>
      </c>
      <c r="N37" s="80">
        <v>5760</v>
      </c>
      <c r="O37" s="136">
        <v>4539</v>
      </c>
      <c r="P37" s="32">
        <f aca="true" t="shared" si="13" ref="P37:P56">C37/3</f>
        <v>3.6666666666666665</v>
      </c>
      <c r="Q37" s="33">
        <f t="shared" si="9"/>
        <v>3</v>
      </c>
      <c r="R37" s="33">
        <f aca="true" t="shared" si="14" ref="R37:R56">E37/5</f>
        <v>2</v>
      </c>
      <c r="S37" s="33">
        <f aca="true" t="shared" si="15" ref="S37:S56">F37/11</f>
        <v>5.181818181818182</v>
      </c>
      <c r="T37" s="33">
        <f aca="true" t="shared" si="16" ref="T37:T56">G37/4</f>
        <v>3</v>
      </c>
      <c r="U37" s="33">
        <f t="shared" si="10"/>
        <v>3.5</v>
      </c>
      <c r="V37" s="228">
        <f aca="true" t="shared" si="17" ref="V37:V56">I37/4</f>
        <v>1.75</v>
      </c>
      <c r="W37" s="35">
        <f t="shared" si="11"/>
        <v>3.4864864864864864</v>
      </c>
      <c r="X37" s="33">
        <v>3.6923076923076925</v>
      </c>
      <c r="Y37" s="34">
        <v>2.769230769230769</v>
      </c>
      <c r="Z37" s="137">
        <v>1.9774610540271793</v>
      </c>
      <c r="AA37" s="138">
        <v>1.9053919947072444</v>
      </c>
      <c r="AB37" s="139">
        <v>1.51502002670227</v>
      </c>
    </row>
    <row r="38" spans="1:28" s="151" customFormat="1" ht="13.5" customHeight="1">
      <c r="A38" s="317"/>
      <c r="B38" s="135" t="s">
        <v>33</v>
      </c>
      <c r="C38" s="79">
        <v>8</v>
      </c>
      <c r="D38" s="80">
        <v>35</v>
      </c>
      <c r="E38" s="80">
        <v>13</v>
      </c>
      <c r="F38" s="80">
        <v>52</v>
      </c>
      <c r="G38" s="80">
        <v>12</v>
      </c>
      <c r="H38" s="80">
        <v>13</v>
      </c>
      <c r="I38" s="81">
        <v>6</v>
      </c>
      <c r="J38" s="26">
        <f t="shared" si="12"/>
        <v>139</v>
      </c>
      <c r="K38" s="80">
        <v>166</v>
      </c>
      <c r="L38" s="81">
        <v>128</v>
      </c>
      <c r="M38" s="79">
        <v>7184</v>
      </c>
      <c r="N38" s="80">
        <v>6829</v>
      </c>
      <c r="O38" s="136">
        <v>6516</v>
      </c>
      <c r="P38" s="32">
        <f t="shared" si="13"/>
        <v>2.6666666666666665</v>
      </c>
      <c r="Q38" s="33">
        <f t="shared" si="9"/>
        <v>5.833333333333333</v>
      </c>
      <c r="R38" s="33">
        <f t="shared" si="14"/>
        <v>2.6</v>
      </c>
      <c r="S38" s="33">
        <f t="shared" si="15"/>
        <v>4.7272727272727275</v>
      </c>
      <c r="T38" s="33">
        <f t="shared" si="16"/>
        <v>3</v>
      </c>
      <c r="U38" s="33">
        <f t="shared" si="10"/>
        <v>3.25</v>
      </c>
      <c r="V38" s="228">
        <f t="shared" si="17"/>
        <v>1.5</v>
      </c>
      <c r="W38" s="35">
        <f t="shared" si="11"/>
        <v>3.7567567567567566</v>
      </c>
      <c r="X38" s="33">
        <v>4.256410256410256</v>
      </c>
      <c r="Y38" s="34">
        <v>3.282051282051282</v>
      </c>
      <c r="Z38" s="137">
        <v>2.361604207758054</v>
      </c>
      <c r="AA38" s="138">
        <v>2.262756792577866</v>
      </c>
      <c r="AB38" s="139">
        <v>2.14483212639894</v>
      </c>
    </row>
    <row r="39" spans="1:28" s="151" customFormat="1" ht="13.5" customHeight="1">
      <c r="A39" s="318"/>
      <c r="B39" s="140" t="s">
        <v>34</v>
      </c>
      <c r="C39" s="82">
        <v>7</v>
      </c>
      <c r="D39" s="83">
        <v>28</v>
      </c>
      <c r="E39" s="83">
        <v>6</v>
      </c>
      <c r="F39" s="83">
        <v>20</v>
      </c>
      <c r="G39" s="83">
        <v>9</v>
      </c>
      <c r="H39" s="83">
        <v>11</v>
      </c>
      <c r="I39" s="84">
        <v>8</v>
      </c>
      <c r="J39" s="40">
        <f t="shared" si="12"/>
        <v>89</v>
      </c>
      <c r="K39" s="83">
        <v>155</v>
      </c>
      <c r="L39" s="84">
        <v>129</v>
      </c>
      <c r="M39" s="82">
        <v>7176</v>
      </c>
      <c r="N39" s="83">
        <v>7208</v>
      </c>
      <c r="O39" s="141">
        <v>6367</v>
      </c>
      <c r="P39" s="46">
        <f t="shared" si="13"/>
        <v>2.3333333333333335</v>
      </c>
      <c r="Q39" s="47">
        <f t="shared" si="9"/>
        <v>4.666666666666667</v>
      </c>
      <c r="R39" s="47">
        <f t="shared" si="14"/>
        <v>1.2</v>
      </c>
      <c r="S39" s="47">
        <f t="shared" si="15"/>
        <v>1.8181818181818181</v>
      </c>
      <c r="T39" s="47">
        <f t="shared" si="16"/>
        <v>2.25</v>
      </c>
      <c r="U39" s="47">
        <f t="shared" si="10"/>
        <v>2.75</v>
      </c>
      <c r="V39" s="229">
        <f t="shared" si="17"/>
        <v>2</v>
      </c>
      <c r="W39" s="49">
        <f t="shared" si="11"/>
        <v>2.4054054054054053</v>
      </c>
      <c r="X39" s="47">
        <v>3.9743589743589745</v>
      </c>
      <c r="Y39" s="48">
        <v>3.3076923076923075</v>
      </c>
      <c r="Z39" s="142">
        <v>2.355876559422193</v>
      </c>
      <c r="AA39" s="138">
        <v>2.3710526315789475</v>
      </c>
      <c r="AB39" s="139">
        <v>2.09028233749179</v>
      </c>
    </row>
    <row r="40" spans="1:28" s="151" customFormat="1" ht="13.5" customHeight="1">
      <c r="A40" s="316">
        <v>9</v>
      </c>
      <c r="B40" s="145" t="s">
        <v>35</v>
      </c>
      <c r="C40" s="86">
        <v>16</v>
      </c>
      <c r="D40" s="87">
        <v>21</v>
      </c>
      <c r="E40" s="87">
        <v>14</v>
      </c>
      <c r="F40" s="87">
        <v>44</v>
      </c>
      <c r="G40" s="87">
        <v>7</v>
      </c>
      <c r="H40" s="87">
        <v>15</v>
      </c>
      <c r="I40" s="88">
        <v>3</v>
      </c>
      <c r="J40" s="223">
        <f t="shared" si="12"/>
        <v>120</v>
      </c>
      <c r="K40" s="87">
        <v>131</v>
      </c>
      <c r="L40" s="88">
        <v>112</v>
      </c>
      <c r="M40" s="86">
        <v>7334</v>
      </c>
      <c r="N40" s="87">
        <v>7205</v>
      </c>
      <c r="O40" s="147">
        <v>6910</v>
      </c>
      <c r="P40" s="32">
        <f t="shared" si="13"/>
        <v>5.333333333333333</v>
      </c>
      <c r="Q40" s="33">
        <f t="shared" si="9"/>
        <v>3.5</v>
      </c>
      <c r="R40" s="33">
        <f t="shared" si="14"/>
        <v>2.8</v>
      </c>
      <c r="S40" s="33">
        <f t="shared" si="15"/>
        <v>4</v>
      </c>
      <c r="T40" s="33">
        <f t="shared" si="16"/>
        <v>1.75</v>
      </c>
      <c r="U40" s="33">
        <f t="shared" si="10"/>
        <v>3.75</v>
      </c>
      <c r="V40" s="34">
        <f t="shared" si="17"/>
        <v>0.75</v>
      </c>
      <c r="W40" s="35">
        <f t="shared" si="11"/>
        <v>3.2432432432432434</v>
      </c>
      <c r="X40" s="90">
        <v>3.358974358974359</v>
      </c>
      <c r="Y40" s="91">
        <v>2.871794871794872</v>
      </c>
      <c r="Z40" s="148">
        <v>2.409329829172142</v>
      </c>
      <c r="AA40" s="149">
        <v>2.3739703459637562</v>
      </c>
      <c r="AB40" s="150">
        <v>2.27527164965426</v>
      </c>
    </row>
    <row r="41" spans="1:28" s="151" customFormat="1" ht="13.5" customHeight="1">
      <c r="A41" s="317"/>
      <c r="B41" s="135" t="s">
        <v>36</v>
      </c>
      <c r="C41" s="79">
        <v>9</v>
      </c>
      <c r="D41" s="80">
        <v>18</v>
      </c>
      <c r="E41" s="80">
        <v>7</v>
      </c>
      <c r="F41" s="80">
        <v>58</v>
      </c>
      <c r="G41" s="80">
        <v>8</v>
      </c>
      <c r="H41" s="80">
        <v>12</v>
      </c>
      <c r="I41" s="81">
        <v>0</v>
      </c>
      <c r="J41" s="26">
        <f t="shared" si="12"/>
        <v>112</v>
      </c>
      <c r="K41" s="80">
        <v>125</v>
      </c>
      <c r="L41" s="81">
        <v>115</v>
      </c>
      <c r="M41" s="79">
        <v>7228</v>
      </c>
      <c r="N41" s="80">
        <v>7367</v>
      </c>
      <c r="O41" s="136">
        <v>6928</v>
      </c>
      <c r="P41" s="32">
        <f t="shared" si="13"/>
        <v>3</v>
      </c>
      <c r="Q41" s="33">
        <f t="shared" si="9"/>
        <v>3</v>
      </c>
      <c r="R41" s="33">
        <f t="shared" si="14"/>
        <v>1.4</v>
      </c>
      <c r="S41" s="33">
        <f t="shared" si="15"/>
        <v>5.2727272727272725</v>
      </c>
      <c r="T41" s="33">
        <f t="shared" si="16"/>
        <v>2</v>
      </c>
      <c r="U41" s="33">
        <f t="shared" si="10"/>
        <v>3</v>
      </c>
      <c r="V41" s="34">
        <f t="shared" si="17"/>
        <v>0</v>
      </c>
      <c r="W41" s="35">
        <f t="shared" si="11"/>
        <v>3.027027027027027</v>
      </c>
      <c r="X41" s="33">
        <v>3.2051282051282053</v>
      </c>
      <c r="Y41" s="34">
        <v>2.948717948717949</v>
      </c>
      <c r="Z41" s="137">
        <v>2.379980243661508</v>
      </c>
      <c r="AA41" s="138">
        <v>2.4225583689575796</v>
      </c>
      <c r="AB41" s="139">
        <v>2.2842070557204</v>
      </c>
    </row>
    <row r="42" spans="1:28" s="151" customFormat="1" ht="13.5" customHeight="1">
      <c r="A42" s="317"/>
      <c r="B42" s="135" t="s">
        <v>37</v>
      </c>
      <c r="C42" s="79">
        <v>10</v>
      </c>
      <c r="D42" s="80">
        <v>11</v>
      </c>
      <c r="E42" s="80">
        <v>11</v>
      </c>
      <c r="F42" s="80">
        <v>54</v>
      </c>
      <c r="G42" s="80">
        <v>17</v>
      </c>
      <c r="H42" s="80">
        <v>8</v>
      </c>
      <c r="I42" s="81">
        <v>3</v>
      </c>
      <c r="J42" s="26">
        <f t="shared" si="12"/>
        <v>114</v>
      </c>
      <c r="K42" s="80">
        <v>167</v>
      </c>
      <c r="L42" s="81">
        <v>106</v>
      </c>
      <c r="M42" s="79">
        <v>6383</v>
      </c>
      <c r="N42" s="80">
        <v>7412</v>
      </c>
      <c r="O42" s="136">
        <v>6465</v>
      </c>
      <c r="P42" s="32">
        <f t="shared" si="13"/>
        <v>3.3333333333333335</v>
      </c>
      <c r="Q42" s="33">
        <f t="shared" si="9"/>
        <v>1.8333333333333333</v>
      </c>
      <c r="R42" s="33">
        <f t="shared" si="14"/>
        <v>2.2</v>
      </c>
      <c r="S42" s="33">
        <f t="shared" si="15"/>
        <v>4.909090909090909</v>
      </c>
      <c r="T42" s="33">
        <f t="shared" si="16"/>
        <v>4.25</v>
      </c>
      <c r="U42" s="33">
        <f t="shared" si="10"/>
        <v>2</v>
      </c>
      <c r="V42" s="34">
        <f t="shared" si="17"/>
        <v>0.75</v>
      </c>
      <c r="W42" s="35">
        <f t="shared" si="11"/>
        <v>3.081081081081081</v>
      </c>
      <c r="X42" s="33">
        <v>4.282051282051282</v>
      </c>
      <c r="Y42" s="34">
        <v>2.717948717948718</v>
      </c>
      <c r="Z42" s="137">
        <v>2.0976010515938217</v>
      </c>
      <c r="AA42" s="138">
        <v>2.4429795649307846</v>
      </c>
      <c r="AB42" s="139">
        <v>2.13155291790306</v>
      </c>
    </row>
    <row r="43" spans="1:28" s="151" customFormat="1" ht="13.5" customHeight="1">
      <c r="A43" s="317"/>
      <c r="B43" s="135" t="s">
        <v>38</v>
      </c>
      <c r="C43" s="79">
        <v>10</v>
      </c>
      <c r="D43" s="80">
        <v>17</v>
      </c>
      <c r="E43" s="80">
        <v>10</v>
      </c>
      <c r="F43" s="80">
        <v>52</v>
      </c>
      <c r="G43" s="80">
        <v>18</v>
      </c>
      <c r="H43" s="80">
        <v>20</v>
      </c>
      <c r="I43" s="81">
        <v>0</v>
      </c>
      <c r="J43" s="26">
        <f t="shared" si="12"/>
        <v>127</v>
      </c>
      <c r="K43" s="80">
        <v>150</v>
      </c>
      <c r="L43" s="81">
        <v>125</v>
      </c>
      <c r="M43" s="79">
        <v>7644</v>
      </c>
      <c r="N43" s="80">
        <v>6814</v>
      </c>
      <c r="O43" s="136">
        <v>6806</v>
      </c>
      <c r="P43" s="32">
        <f t="shared" si="13"/>
        <v>3.3333333333333335</v>
      </c>
      <c r="Q43" s="33">
        <f t="shared" si="9"/>
        <v>2.8333333333333335</v>
      </c>
      <c r="R43" s="33">
        <f t="shared" si="14"/>
        <v>2</v>
      </c>
      <c r="S43" s="33">
        <f t="shared" si="15"/>
        <v>4.7272727272727275</v>
      </c>
      <c r="T43" s="33">
        <f t="shared" si="16"/>
        <v>4.5</v>
      </c>
      <c r="U43" s="33">
        <f t="shared" si="10"/>
        <v>5</v>
      </c>
      <c r="V43" s="34">
        <f t="shared" si="17"/>
        <v>0</v>
      </c>
      <c r="W43" s="35">
        <f t="shared" si="11"/>
        <v>3.4324324324324325</v>
      </c>
      <c r="X43" s="33">
        <v>3.8461538461538463</v>
      </c>
      <c r="Y43" s="34">
        <v>3.2051282051282053</v>
      </c>
      <c r="Z43" s="137">
        <v>2.5078740157480315</v>
      </c>
      <c r="AA43" s="138">
        <v>2.2414473684210527</v>
      </c>
      <c r="AB43" s="139">
        <v>2.23807957908582</v>
      </c>
    </row>
    <row r="44" spans="1:28" s="151" customFormat="1" ht="13.5" customHeight="1">
      <c r="A44" s="318"/>
      <c r="B44" s="140" t="s">
        <v>39</v>
      </c>
      <c r="C44" s="82">
        <v>12</v>
      </c>
      <c r="D44" s="83">
        <v>18</v>
      </c>
      <c r="E44" s="83">
        <v>5</v>
      </c>
      <c r="F44" s="83">
        <v>46</v>
      </c>
      <c r="G44" s="83">
        <v>14</v>
      </c>
      <c r="H44" s="83">
        <v>16</v>
      </c>
      <c r="I44" s="84">
        <v>2</v>
      </c>
      <c r="J44" s="26">
        <f t="shared" si="12"/>
        <v>113</v>
      </c>
      <c r="K44" s="83">
        <v>164</v>
      </c>
      <c r="L44" s="84">
        <v>124</v>
      </c>
      <c r="M44" s="82">
        <v>7589</v>
      </c>
      <c r="N44" s="83">
        <v>7686</v>
      </c>
      <c r="O44" s="141">
        <v>7538</v>
      </c>
      <c r="P44" s="32">
        <f t="shared" si="13"/>
        <v>4</v>
      </c>
      <c r="Q44" s="33">
        <f t="shared" si="9"/>
        <v>3</v>
      </c>
      <c r="R44" s="33">
        <f t="shared" si="14"/>
        <v>1</v>
      </c>
      <c r="S44" s="33">
        <f t="shared" si="15"/>
        <v>4.181818181818182</v>
      </c>
      <c r="T44" s="33">
        <f t="shared" si="16"/>
        <v>3.5</v>
      </c>
      <c r="U44" s="33">
        <f t="shared" si="10"/>
        <v>4</v>
      </c>
      <c r="V44" s="34">
        <f t="shared" si="17"/>
        <v>0.5</v>
      </c>
      <c r="W44" s="35">
        <f t="shared" si="11"/>
        <v>3.054054054054054</v>
      </c>
      <c r="X44" s="47">
        <v>4.205128205128205</v>
      </c>
      <c r="Y44" s="48">
        <v>3.1794871794871793</v>
      </c>
      <c r="Z44" s="142">
        <v>2.495560670831963</v>
      </c>
      <c r="AA44" s="143">
        <v>2.5274580730023017</v>
      </c>
      <c r="AB44" s="144">
        <v>2.4771606966809</v>
      </c>
    </row>
    <row r="45" spans="1:28" s="151" customFormat="1" ht="13.5" customHeight="1">
      <c r="A45" s="316">
        <v>10</v>
      </c>
      <c r="B45" s="135" t="s">
        <v>40</v>
      </c>
      <c r="C45" s="79">
        <v>7</v>
      </c>
      <c r="D45" s="80">
        <v>19</v>
      </c>
      <c r="E45" s="80">
        <v>11</v>
      </c>
      <c r="F45" s="80">
        <v>38</v>
      </c>
      <c r="G45" s="80">
        <v>15</v>
      </c>
      <c r="H45" s="80">
        <v>12</v>
      </c>
      <c r="I45" s="81">
        <v>2</v>
      </c>
      <c r="J45" s="223">
        <f t="shared" si="12"/>
        <v>104</v>
      </c>
      <c r="K45" s="80">
        <v>193</v>
      </c>
      <c r="L45" s="81">
        <v>128</v>
      </c>
      <c r="M45" s="79">
        <v>7383</v>
      </c>
      <c r="N45" s="80">
        <v>7757</v>
      </c>
      <c r="O45" s="136">
        <v>7875</v>
      </c>
      <c r="P45" s="89">
        <f t="shared" si="13"/>
        <v>2.3333333333333335</v>
      </c>
      <c r="Q45" s="90">
        <f t="shared" si="9"/>
        <v>3.1666666666666665</v>
      </c>
      <c r="R45" s="90">
        <f t="shared" si="14"/>
        <v>2.2</v>
      </c>
      <c r="S45" s="90">
        <f t="shared" si="15"/>
        <v>3.4545454545454546</v>
      </c>
      <c r="T45" s="90">
        <f t="shared" si="16"/>
        <v>3.75</v>
      </c>
      <c r="U45" s="90">
        <f t="shared" si="10"/>
        <v>3</v>
      </c>
      <c r="V45" s="227">
        <f t="shared" si="17"/>
        <v>0.5</v>
      </c>
      <c r="W45" s="92">
        <f t="shared" si="11"/>
        <v>2.810810810810811</v>
      </c>
      <c r="X45" s="33">
        <v>4.948717948717949</v>
      </c>
      <c r="Y45" s="34">
        <v>3.282051282051282</v>
      </c>
      <c r="Z45" s="137">
        <v>2.421449655624795</v>
      </c>
      <c r="AA45" s="138">
        <v>2.532484492327783</v>
      </c>
      <c r="AB45" s="139">
        <v>2.58960868135481</v>
      </c>
    </row>
    <row r="46" spans="1:28" s="151" customFormat="1" ht="13.5" customHeight="1">
      <c r="A46" s="317"/>
      <c r="B46" s="135" t="s">
        <v>41</v>
      </c>
      <c r="C46" s="79">
        <v>9</v>
      </c>
      <c r="D46" s="80">
        <v>22</v>
      </c>
      <c r="E46" s="80">
        <v>8</v>
      </c>
      <c r="F46" s="80">
        <v>54</v>
      </c>
      <c r="G46" s="80">
        <v>10</v>
      </c>
      <c r="H46" s="80">
        <v>20</v>
      </c>
      <c r="I46" s="81">
        <v>4</v>
      </c>
      <c r="J46" s="26">
        <f t="shared" si="12"/>
        <v>127</v>
      </c>
      <c r="K46" s="80">
        <v>177</v>
      </c>
      <c r="L46" s="81">
        <v>125</v>
      </c>
      <c r="M46" s="79">
        <v>8718</v>
      </c>
      <c r="N46" s="80">
        <v>7571</v>
      </c>
      <c r="O46" s="136">
        <v>7746</v>
      </c>
      <c r="P46" s="32">
        <f t="shared" si="13"/>
        <v>3</v>
      </c>
      <c r="Q46" s="33">
        <f t="shared" si="9"/>
        <v>3.6666666666666665</v>
      </c>
      <c r="R46" s="33">
        <f t="shared" si="14"/>
        <v>1.6</v>
      </c>
      <c r="S46" s="33">
        <f t="shared" si="15"/>
        <v>4.909090909090909</v>
      </c>
      <c r="T46" s="33">
        <f t="shared" si="16"/>
        <v>2.5</v>
      </c>
      <c r="U46" s="33">
        <f t="shared" si="10"/>
        <v>5</v>
      </c>
      <c r="V46" s="228">
        <f t="shared" si="17"/>
        <v>1</v>
      </c>
      <c r="W46" s="35">
        <f t="shared" si="11"/>
        <v>3.4324324324324325</v>
      </c>
      <c r="X46" s="33">
        <v>4.538461538461538</v>
      </c>
      <c r="Y46" s="34">
        <v>3.2051282051282053</v>
      </c>
      <c r="Z46" s="137">
        <v>2.8611749261568757</v>
      </c>
      <c r="AA46" s="138">
        <v>2.4896415652745807</v>
      </c>
      <c r="AB46" s="139">
        <v>2.54384236453202</v>
      </c>
    </row>
    <row r="47" spans="1:28" s="151" customFormat="1" ht="13.5" customHeight="1">
      <c r="A47" s="317"/>
      <c r="B47" s="135" t="s">
        <v>42</v>
      </c>
      <c r="C47" s="79">
        <v>9</v>
      </c>
      <c r="D47" s="80">
        <v>18</v>
      </c>
      <c r="E47" s="80">
        <v>6</v>
      </c>
      <c r="F47" s="80">
        <v>71</v>
      </c>
      <c r="G47" s="80">
        <v>22</v>
      </c>
      <c r="H47" s="80">
        <v>17</v>
      </c>
      <c r="I47" s="81">
        <v>5</v>
      </c>
      <c r="J47" s="26">
        <f t="shared" si="12"/>
        <v>148</v>
      </c>
      <c r="K47" s="80">
        <v>207</v>
      </c>
      <c r="L47" s="81">
        <v>182</v>
      </c>
      <c r="M47" s="79">
        <v>9629</v>
      </c>
      <c r="N47" s="80">
        <v>8391</v>
      </c>
      <c r="O47" s="136">
        <v>10150</v>
      </c>
      <c r="P47" s="32">
        <f t="shared" si="13"/>
        <v>3</v>
      </c>
      <c r="Q47" s="33">
        <f t="shared" si="9"/>
        <v>3</v>
      </c>
      <c r="R47" s="33">
        <f t="shared" si="14"/>
        <v>1.2</v>
      </c>
      <c r="S47" s="33">
        <f t="shared" si="15"/>
        <v>6.454545454545454</v>
      </c>
      <c r="T47" s="33">
        <f t="shared" si="16"/>
        <v>5.5</v>
      </c>
      <c r="U47" s="33">
        <f t="shared" si="10"/>
        <v>4.25</v>
      </c>
      <c r="V47" s="228">
        <f t="shared" si="17"/>
        <v>1.25</v>
      </c>
      <c r="W47" s="35">
        <f t="shared" si="11"/>
        <v>4</v>
      </c>
      <c r="X47" s="33">
        <v>5.3076923076923075</v>
      </c>
      <c r="Y47" s="34">
        <v>4.666666666666667</v>
      </c>
      <c r="Z47" s="137">
        <v>3.1364820846905537</v>
      </c>
      <c r="AA47" s="138">
        <v>2.761105626850938</v>
      </c>
      <c r="AB47" s="139">
        <v>3.33114538890712</v>
      </c>
    </row>
    <row r="48" spans="1:28" s="151" customFormat="1" ht="13.5" customHeight="1">
      <c r="A48" s="318"/>
      <c r="B48" s="140" t="s">
        <v>43</v>
      </c>
      <c r="C48" s="82">
        <v>16</v>
      </c>
      <c r="D48" s="83">
        <v>15</v>
      </c>
      <c r="E48" s="83">
        <v>6</v>
      </c>
      <c r="F48" s="83">
        <v>77</v>
      </c>
      <c r="G48" s="83">
        <v>20</v>
      </c>
      <c r="H48" s="83">
        <v>20</v>
      </c>
      <c r="I48" s="84">
        <v>3</v>
      </c>
      <c r="J48" s="40">
        <f t="shared" si="12"/>
        <v>157</v>
      </c>
      <c r="K48" s="83">
        <v>223</v>
      </c>
      <c r="L48" s="84">
        <v>194</v>
      </c>
      <c r="M48" s="82">
        <v>10803</v>
      </c>
      <c r="N48" s="83">
        <v>9172</v>
      </c>
      <c r="O48" s="141">
        <v>12657</v>
      </c>
      <c r="P48" s="46">
        <f t="shared" si="13"/>
        <v>5.333333333333333</v>
      </c>
      <c r="Q48" s="47">
        <f t="shared" si="9"/>
        <v>2.5</v>
      </c>
      <c r="R48" s="47">
        <f t="shared" si="14"/>
        <v>1.2</v>
      </c>
      <c r="S48" s="47">
        <f t="shared" si="15"/>
        <v>7</v>
      </c>
      <c r="T48" s="47">
        <f t="shared" si="16"/>
        <v>5</v>
      </c>
      <c r="U48" s="47">
        <f t="shared" si="10"/>
        <v>5</v>
      </c>
      <c r="V48" s="229">
        <f t="shared" si="17"/>
        <v>0.75</v>
      </c>
      <c r="W48" s="49">
        <f t="shared" si="11"/>
        <v>4.243243243243243</v>
      </c>
      <c r="X48" s="47">
        <v>5.717948717948718</v>
      </c>
      <c r="Y48" s="48">
        <v>4.9743589743589745</v>
      </c>
      <c r="Z48" s="142">
        <v>3.541967213114754</v>
      </c>
      <c r="AA48" s="138">
        <v>3.0190915075707703</v>
      </c>
      <c r="AB48" s="139">
        <v>4.16622778143515</v>
      </c>
    </row>
    <row r="49" spans="1:28" s="151" customFormat="1" ht="13.5" customHeight="1">
      <c r="A49" s="316">
        <v>11</v>
      </c>
      <c r="B49" s="145" t="s">
        <v>44</v>
      </c>
      <c r="C49" s="86">
        <v>18</v>
      </c>
      <c r="D49" s="87">
        <v>23</v>
      </c>
      <c r="E49" s="87">
        <v>10</v>
      </c>
      <c r="F49" s="87">
        <v>100</v>
      </c>
      <c r="G49" s="87">
        <v>27</v>
      </c>
      <c r="H49" s="87">
        <v>29</v>
      </c>
      <c r="I49" s="88">
        <v>4</v>
      </c>
      <c r="J49" s="26">
        <f t="shared" si="12"/>
        <v>211</v>
      </c>
      <c r="K49" s="87">
        <v>264</v>
      </c>
      <c r="L49" s="88">
        <v>188</v>
      </c>
      <c r="M49" s="86">
        <v>14219</v>
      </c>
      <c r="N49" s="87">
        <v>9519</v>
      </c>
      <c r="O49" s="147">
        <v>13738</v>
      </c>
      <c r="P49" s="32">
        <f t="shared" si="13"/>
        <v>6</v>
      </c>
      <c r="Q49" s="33">
        <f t="shared" si="9"/>
        <v>3.8333333333333335</v>
      </c>
      <c r="R49" s="33">
        <f t="shared" si="14"/>
        <v>2</v>
      </c>
      <c r="S49" s="33">
        <f t="shared" si="15"/>
        <v>9.090909090909092</v>
      </c>
      <c r="T49" s="33">
        <f t="shared" si="16"/>
        <v>6.75</v>
      </c>
      <c r="U49" s="33">
        <f t="shared" si="10"/>
        <v>7.25</v>
      </c>
      <c r="V49" s="34">
        <f t="shared" si="17"/>
        <v>1</v>
      </c>
      <c r="W49" s="35">
        <f t="shared" si="11"/>
        <v>5.702702702702703</v>
      </c>
      <c r="X49" s="90">
        <v>6.769230769230769</v>
      </c>
      <c r="Y49" s="91">
        <v>4.82051282051282</v>
      </c>
      <c r="Z49" s="148">
        <v>4.661967213114754</v>
      </c>
      <c r="AA49" s="149">
        <v>3.1302203222624136</v>
      </c>
      <c r="AB49" s="150">
        <v>4.5131406044678</v>
      </c>
    </row>
    <row r="50" spans="1:28" s="151" customFormat="1" ht="13.5" customHeight="1">
      <c r="A50" s="317"/>
      <c r="B50" s="135" t="s">
        <v>45</v>
      </c>
      <c r="C50" s="79">
        <v>11</v>
      </c>
      <c r="D50" s="80">
        <v>14</v>
      </c>
      <c r="E50" s="80">
        <v>13</v>
      </c>
      <c r="F50" s="80">
        <v>75</v>
      </c>
      <c r="G50" s="80">
        <v>42</v>
      </c>
      <c r="H50" s="80">
        <v>21</v>
      </c>
      <c r="I50" s="81">
        <v>5</v>
      </c>
      <c r="J50" s="26">
        <f t="shared" si="12"/>
        <v>181</v>
      </c>
      <c r="K50" s="80">
        <v>260</v>
      </c>
      <c r="L50" s="81">
        <v>226</v>
      </c>
      <c r="M50" s="79">
        <v>18676</v>
      </c>
      <c r="N50" s="80">
        <v>11751</v>
      </c>
      <c r="O50" s="136">
        <v>18882</v>
      </c>
      <c r="P50" s="32">
        <f t="shared" si="13"/>
        <v>3.6666666666666665</v>
      </c>
      <c r="Q50" s="33">
        <f t="shared" si="9"/>
        <v>2.3333333333333335</v>
      </c>
      <c r="R50" s="33">
        <f t="shared" si="14"/>
        <v>2.6</v>
      </c>
      <c r="S50" s="33">
        <f t="shared" si="15"/>
        <v>6.818181818181818</v>
      </c>
      <c r="T50" s="33">
        <f t="shared" si="16"/>
        <v>10.5</v>
      </c>
      <c r="U50" s="33">
        <f t="shared" si="10"/>
        <v>5.25</v>
      </c>
      <c r="V50" s="34">
        <f t="shared" si="17"/>
        <v>1.25</v>
      </c>
      <c r="W50" s="35">
        <f t="shared" si="11"/>
        <v>4.891891891891892</v>
      </c>
      <c r="X50" s="33">
        <v>6.666666666666667</v>
      </c>
      <c r="Y50" s="34">
        <v>5.794871794871795</v>
      </c>
      <c r="Z50" s="137">
        <v>6.131319763624425</v>
      </c>
      <c r="AA50" s="138">
        <v>3.860381077529566</v>
      </c>
      <c r="AB50" s="139">
        <v>6.19691499835904</v>
      </c>
    </row>
    <row r="51" spans="1:28" s="151" customFormat="1" ht="13.5" customHeight="1">
      <c r="A51" s="317"/>
      <c r="B51" s="135" t="s">
        <v>46</v>
      </c>
      <c r="C51" s="79">
        <v>15</v>
      </c>
      <c r="D51" s="80">
        <v>15</v>
      </c>
      <c r="E51" s="80">
        <v>13</v>
      </c>
      <c r="F51" s="80">
        <v>150</v>
      </c>
      <c r="G51" s="80">
        <v>41</v>
      </c>
      <c r="H51" s="80">
        <v>22</v>
      </c>
      <c r="I51" s="81">
        <v>7</v>
      </c>
      <c r="J51" s="26">
        <f t="shared" si="12"/>
        <v>263</v>
      </c>
      <c r="K51" s="80">
        <v>297</v>
      </c>
      <c r="L51" s="81">
        <v>226</v>
      </c>
      <c r="M51" s="79">
        <v>23998</v>
      </c>
      <c r="N51" s="80">
        <v>14505</v>
      </c>
      <c r="O51" s="136">
        <v>24960</v>
      </c>
      <c r="P51" s="32">
        <f t="shared" si="13"/>
        <v>5</v>
      </c>
      <c r="Q51" s="33">
        <f t="shared" si="9"/>
        <v>2.5</v>
      </c>
      <c r="R51" s="33">
        <f t="shared" si="14"/>
        <v>2.6</v>
      </c>
      <c r="S51" s="33">
        <f t="shared" si="15"/>
        <v>13.636363636363637</v>
      </c>
      <c r="T51" s="33">
        <f t="shared" si="16"/>
        <v>10.25</v>
      </c>
      <c r="U51" s="33">
        <f t="shared" si="10"/>
        <v>5.5</v>
      </c>
      <c r="V51" s="34">
        <f t="shared" si="17"/>
        <v>1.75</v>
      </c>
      <c r="W51" s="35">
        <f t="shared" si="11"/>
        <v>7.108108108108108</v>
      </c>
      <c r="X51" s="33">
        <v>7.615384615384615</v>
      </c>
      <c r="Y51" s="34">
        <v>5.794871794871795</v>
      </c>
      <c r="Z51" s="137">
        <v>7.8656178302196</v>
      </c>
      <c r="AA51" s="138">
        <v>4.768244575936883</v>
      </c>
      <c r="AB51" s="139">
        <v>8.19973718791064</v>
      </c>
    </row>
    <row r="52" spans="1:28" s="151" customFormat="1" ht="13.5" customHeight="1">
      <c r="A52" s="318"/>
      <c r="B52" s="140" t="s">
        <v>47</v>
      </c>
      <c r="C52" s="82">
        <v>9</v>
      </c>
      <c r="D52" s="83">
        <v>28</v>
      </c>
      <c r="E52" s="83">
        <v>19</v>
      </c>
      <c r="F52" s="83">
        <v>234</v>
      </c>
      <c r="G52" s="83">
        <v>130</v>
      </c>
      <c r="H52" s="83">
        <v>29</v>
      </c>
      <c r="I52" s="84">
        <v>5</v>
      </c>
      <c r="J52" s="26">
        <f t="shared" si="12"/>
        <v>454</v>
      </c>
      <c r="K52" s="83">
        <v>405</v>
      </c>
      <c r="L52" s="84">
        <v>228</v>
      </c>
      <c r="M52" s="82">
        <v>35887</v>
      </c>
      <c r="N52" s="83">
        <v>17079</v>
      </c>
      <c r="O52" s="141">
        <v>27643</v>
      </c>
      <c r="P52" s="32">
        <f t="shared" si="13"/>
        <v>3</v>
      </c>
      <c r="Q52" s="33">
        <f t="shared" si="9"/>
        <v>4.666666666666667</v>
      </c>
      <c r="R52" s="33">
        <f t="shared" si="14"/>
        <v>3.8</v>
      </c>
      <c r="S52" s="33">
        <f t="shared" si="15"/>
        <v>21.272727272727273</v>
      </c>
      <c r="T52" s="33">
        <f t="shared" si="16"/>
        <v>32.5</v>
      </c>
      <c r="U52" s="33">
        <f t="shared" si="10"/>
        <v>7.25</v>
      </c>
      <c r="V52" s="34">
        <f t="shared" si="17"/>
        <v>1.25</v>
      </c>
      <c r="W52" s="35">
        <f t="shared" si="11"/>
        <v>12.27027027027027</v>
      </c>
      <c r="X52" s="47">
        <v>10.384615384615385</v>
      </c>
      <c r="Y52" s="48">
        <v>5.846153846153846</v>
      </c>
      <c r="Z52" s="142">
        <v>11.750818598559267</v>
      </c>
      <c r="AA52" s="143">
        <v>5.616244656363039</v>
      </c>
      <c r="AB52" s="144">
        <v>9.06922572178477</v>
      </c>
    </row>
    <row r="53" spans="1:28" s="151" customFormat="1" ht="13.5" customHeight="1">
      <c r="A53" s="316">
        <v>12</v>
      </c>
      <c r="B53" s="145" t="s">
        <v>48</v>
      </c>
      <c r="C53" s="86">
        <v>24</v>
      </c>
      <c r="D53" s="87">
        <v>28</v>
      </c>
      <c r="E53" s="87">
        <v>28</v>
      </c>
      <c r="F53" s="87">
        <v>463</v>
      </c>
      <c r="G53" s="87">
        <v>133</v>
      </c>
      <c r="H53" s="87">
        <v>84</v>
      </c>
      <c r="I53" s="88">
        <v>4</v>
      </c>
      <c r="J53" s="223">
        <f t="shared" si="12"/>
        <v>764</v>
      </c>
      <c r="K53" s="87">
        <v>519</v>
      </c>
      <c r="L53" s="88">
        <v>342</v>
      </c>
      <c r="M53" s="86">
        <v>45425</v>
      </c>
      <c r="N53" s="87">
        <v>26449</v>
      </c>
      <c r="O53" s="147">
        <v>37281</v>
      </c>
      <c r="P53" s="89">
        <f t="shared" si="13"/>
        <v>8</v>
      </c>
      <c r="Q53" s="90">
        <f t="shared" si="9"/>
        <v>4.666666666666667</v>
      </c>
      <c r="R53" s="90">
        <f t="shared" si="14"/>
        <v>5.6</v>
      </c>
      <c r="S53" s="90">
        <f t="shared" si="15"/>
        <v>42.09090909090909</v>
      </c>
      <c r="T53" s="90">
        <f t="shared" si="16"/>
        <v>33.25</v>
      </c>
      <c r="U53" s="90">
        <f t="shared" si="10"/>
        <v>21</v>
      </c>
      <c r="V53" s="227">
        <f t="shared" si="17"/>
        <v>1</v>
      </c>
      <c r="W53" s="92">
        <f t="shared" si="11"/>
        <v>20.64864864864865</v>
      </c>
      <c r="X53" s="90">
        <v>13.307692307692308</v>
      </c>
      <c r="Y53" s="91">
        <v>8.76923076923077</v>
      </c>
      <c r="Z53" s="148">
        <v>14.88856112749918</v>
      </c>
      <c r="AA53" s="138">
        <v>8.688896189224705</v>
      </c>
      <c r="AB53" s="139">
        <v>12.2312992125984</v>
      </c>
    </row>
    <row r="54" spans="1:28" s="151" customFormat="1" ht="13.5" customHeight="1">
      <c r="A54" s="317"/>
      <c r="B54" s="135" t="s">
        <v>49</v>
      </c>
      <c r="C54" s="79">
        <v>33</v>
      </c>
      <c r="D54" s="80">
        <v>62</v>
      </c>
      <c r="E54" s="80">
        <v>65</v>
      </c>
      <c r="F54" s="80">
        <v>628</v>
      </c>
      <c r="G54" s="80">
        <v>192</v>
      </c>
      <c r="H54" s="80">
        <v>130</v>
      </c>
      <c r="I54" s="81">
        <v>6</v>
      </c>
      <c r="J54" s="26">
        <f t="shared" si="12"/>
        <v>1116</v>
      </c>
      <c r="K54" s="80">
        <v>681</v>
      </c>
      <c r="L54" s="81">
        <v>362</v>
      </c>
      <c r="M54" s="79">
        <v>53193</v>
      </c>
      <c r="N54" s="80">
        <v>36975</v>
      </c>
      <c r="O54" s="136">
        <v>44283</v>
      </c>
      <c r="P54" s="32">
        <f t="shared" si="13"/>
        <v>11</v>
      </c>
      <c r="Q54" s="33">
        <f t="shared" si="9"/>
        <v>10.333333333333334</v>
      </c>
      <c r="R54" s="33">
        <f t="shared" si="14"/>
        <v>13</v>
      </c>
      <c r="S54" s="33">
        <f t="shared" si="15"/>
        <v>57.09090909090909</v>
      </c>
      <c r="T54" s="33">
        <f t="shared" si="16"/>
        <v>48</v>
      </c>
      <c r="U54" s="33">
        <f t="shared" si="10"/>
        <v>32.5</v>
      </c>
      <c r="V54" s="34">
        <f t="shared" si="17"/>
        <v>1.5</v>
      </c>
      <c r="W54" s="35">
        <f t="shared" si="11"/>
        <v>30.16216216216216</v>
      </c>
      <c r="X54" s="33">
        <v>17.46153846153846</v>
      </c>
      <c r="Y54" s="34">
        <v>9.282051282051283</v>
      </c>
      <c r="Z54" s="137">
        <v>17.44032786885246</v>
      </c>
      <c r="AA54" s="138">
        <v>12.13887065003283</v>
      </c>
      <c r="AB54" s="139">
        <v>14.538082731451</v>
      </c>
    </row>
    <row r="55" spans="1:28" s="151" customFormat="1" ht="13.5" customHeight="1">
      <c r="A55" s="317"/>
      <c r="B55" s="135" t="s">
        <v>50</v>
      </c>
      <c r="C55" s="79">
        <v>43</v>
      </c>
      <c r="D55" s="80">
        <v>86</v>
      </c>
      <c r="E55" s="80">
        <v>100</v>
      </c>
      <c r="F55" s="80">
        <v>429</v>
      </c>
      <c r="G55" s="80">
        <v>158</v>
      </c>
      <c r="H55" s="80">
        <v>145</v>
      </c>
      <c r="I55" s="81">
        <v>8</v>
      </c>
      <c r="J55" s="26">
        <f t="shared" si="12"/>
        <v>969</v>
      </c>
      <c r="K55" s="80">
        <v>797</v>
      </c>
      <c r="L55" s="81">
        <v>565</v>
      </c>
      <c r="M55" s="79">
        <v>48329</v>
      </c>
      <c r="N55" s="80">
        <v>47978</v>
      </c>
      <c r="O55" s="136">
        <v>51010</v>
      </c>
      <c r="P55" s="32">
        <f t="shared" si="13"/>
        <v>14.333333333333334</v>
      </c>
      <c r="Q55" s="33">
        <f t="shared" si="9"/>
        <v>14.333333333333334</v>
      </c>
      <c r="R55" s="33">
        <f t="shared" si="14"/>
        <v>20</v>
      </c>
      <c r="S55" s="33">
        <f t="shared" si="15"/>
        <v>39</v>
      </c>
      <c r="T55" s="33">
        <f t="shared" si="16"/>
        <v>39.5</v>
      </c>
      <c r="U55" s="33">
        <f t="shared" si="10"/>
        <v>36.25</v>
      </c>
      <c r="V55" s="34">
        <f t="shared" si="17"/>
        <v>2</v>
      </c>
      <c r="W55" s="35">
        <f t="shared" si="11"/>
        <v>26.18918918918919</v>
      </c>
      <c r="X55" s="33">
        <v>20.435897435897434</v>
      </c>
      <c r="Y55" s="34">
        <v>14.487179487179487</v>
      </c>
      <c r="Z55" s="137">
        <v>15.871592775041051</v>
      </c>
      <c r="AA55" s="138">
        <v>15.735651033125615</v>
      </c>
      <c r="AB55" s="139">
        <v>16.7630627670062</v>
      </c>
    </row>
    <row r="56" spans="1:28" s="151" customFormat="1" ht="13.5" customHeight="1">
      <c r="A56" s="317"/>
      <c r="B56" s="135" t="s">
        <v>51</v>
      </c>
      <c r="C56" s="79">
        <v>20</v>
      </c>
      <c r="D56" s="80">
        <v>127</v>
      </c>
      <c r="E56" s="80">
        <v>141</v>
      </c>
      <c r="F56" s="80">
        <v>220</v>
      </c>
      <c r="G56" s="80">
        <v>89</v>
      </c>
      <c r="H56" s="80">
        <v>150</v>
      </c>
      <c r="I56" s="81">
        <v>22</v>
      </c>
      <c r="J56" s="26">
        <f t="shared" si="12"/>
        <v>769</v>
      </c>
      <c r="K56" s="80">
        <v>842</v>
      </c>
      <c r="L56" s="81">
        <v>544</v>
      </c>
      <c r="M56" s="79">
        <v>33595</v>
      </c>
      <c r="N56" s="80">
        <v>48150</v>
      </c>
      <c r="O56" s="136">
        <v>45549</v>
      </c>
      <c r="P56" s="32">
        <f t="shared" si="13"/>
        <v>6.666666666666667</v>
      </c>
      <c r="Q56" s="33">
        <f t="shared" si="9"/>
        <v>21.166666666666668</v>
      </c>
      <c r="R56" s="33">
        <f t="shared" si="14"/>
        <v>28.2</v>
      </c>
      <c r="S56" s="33">
        <f t="shared" si="15"/>
        <v>20</v>
      </c>
      <c r="T56" s="33">
        <f t="shared" si="16"/>
        <v>22.25</v>
      </c>
      <c r="U56" s="33">
        <f t="shared" si="10"/>
        <v>37.5</v>
      </c>
      <c r="V56" s="34">
        <f t="shared" si="17"/>
        <v>5.5</v>
      </c>
      <c r="W56" s="35">
        <f t="shared" si="11"/>
        <v>20.783783783783782</v>
      </c>
      <c r="X56" s="33">
        <v>21.58974358974359</v>
      </c>
      <c r="Y56" s="34">
        <v>13.948717948717949</v>
      </c>
      <c r="Z56" s="137">
        <v>11.150016594756057</v>
      </c>
      <c r="AA56" s="138">
        <v>15.828402366863905</v>
      </c>
      <c r="AB56" s="139">
        <v>14.973372781065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548</v>
      </c>
      <c r="L57" s="236"/>
      <c r="M57" s="255"/>
      <c r="N57" s="254">
        <v>28405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14.051282051282051</v>
      </c>
      <c r="Y57" s="236"/>
      <c r="Z57" s="261"/>
      <c r="AA57" s="138">
        <v>9.374587458745875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987</v>
      </c>
      <c r="D58" s="94">
        <f t="shared" si="18"/>
        <v>2250</v>
      </c>
      <c r="E58" s="94">
        <f t="shared" si="18"/>
        <v>1780</v>
      </c>
      <c r="F58" s="94">
        <f t="shared" si="18"/>
        <v>6014</v>
      </c>
      <c r="G58" s="94">
        <f t="shared" si="18"/>
        <v>2267</v>
      </c>
      <c r="H58" s="94">
        <f t="shared" si="18"/>
        <v>2000</v>
      </c>
      <c r="I58" s="95">
        <f t="shared" si="18"/>
        <v>464</v>
      </c>
      <c r="J58" s="224">
        <f t="shared" si="12"/>
        <v>15762</v>
      </c>
      <c r="K58" s="94">
        <v>18991</v>
      </c>
      <c r="L58" s="95">
        <v>14066</v>
      </c>
      <c r="M58" s="93">
        <f>SUM(M5:M57)</f>
        <v>936824</v>
      </c>
      <c r="N58" s="94">
        <v>951063</v>
      </c>
      <c r="O58" s="152">
        <v>906803</v>
      </c>
      <c r="P58" s="99">
        <f>C58/3</f>
        <v>329</v>
      </c>
      <c r="Q58" s="100">
        <f>(SUM(D5:D17)/7)+(SUM(D18:D56)/6)</f>
        <v>351.7142857142857</v>
      </c>
      <c r="R58" s="100">
        <f>E58/5</f>
        <v>356</v>
      </c>
      <c r="S58" s="100">
        <f>F58/11</f>
        <v>546.7272727272727</v>
      </c>
      <c r="T58" s="100">
        <f>G58/4</f>
        <v>566.75</v>
      </c>
      <c r="U58" s="100">
        <f>(SUM(H5:H17)/5)+(SUM(H18:H56)/4)</f>
        <v>461.95</v>
      </c>
      <c r="V58" s="153">
        <f>I58/4</f>
        <v>116</v>
      </c>
      <c r="W58" s="225">
        <f>(SUM(J5:J17)/39)+(SUM(J18:J56)/37)</f>
        <v>418.042966042966</v>
      </c>
      <c r="X58" s="100">
        <v>486.94871794871796</v>
      </c>
      <c r="Y58" s="101">
        <v>360.6666666666667</v>
      </c>
      <c r="Z58" s="102">
        <f>SUM(Z5:Z57)</f>
        <v>307.4846536021089</v>
      </c>
      <c r="AA58" s="100">
        <v>312.9177408495892</v>
      </c>
      <c r="AB58" s="153">
        <v>298.192370930614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6</v>
      </c>
      <c r="D5" s="13">
        <v>22</v>
      </c>
      <c r="E5" s="13">
        <v>11</v>
      </c>
      <c r="F5" s="13">
        <v>84</v>
      </c>
      <c r="G5" s="13">
        <v>32</v>
      </c>
      <c r="H5" s="13">
        <v>11</v>
      </c>
      <c r="I5" s="14">
        <v>8</v>
      </c>
      <c r="J5" s="12">
        <f aca="true" t="shared" si="0" ref="J5:J36">SUM(C5:I5)</f>
        <v>174</v>
      </c>
      <c r="K5" s="13">
        <v>131</v>
      </c>
      <c r="L5" s="14">
        <v>82</v>
      </c>
      <c r="M5" s="75">
        <v>8809</v>
      </c>
      <c r="N5" s="76">
        <v>5236</v>
      </c>
      <c r="O5" s="131">
        <v>4438</v>
      </c>
      <c r="P5" s="18">
        <f aca="true" t="shared" si="1" ref="P5:P36">C5/3</f>
        <v>2</v>
      </c>
      <c r="Q5" s="19">
        <f aca="true" t="shared" si="2" ref="Q5:Q17">D5/7</f>
        <v>3.142857142857143</v>
      </c>
      <c r="R5" s="19">
        <f aca="true" t="shared" si="3" ref="R5:R36">E5/5</f>
        <v>2.2</v>
      </c>
      <c r="S5" s="19">
        <f aca="true" t="shared" si="4" ref="S5:S36">F5/11</f>
        <v>7.636363636363637</v>
      </c>
      <c r="T5" s="19">
        <f aca="true" t="shared" si="5" ref="T5:T36">G5/4</f>
        <v>8</v>
      </c>
      <c r="U5" s="19">
        <f aca="true" t="shared" si="6" ref="U5:U17">H5/5</f>
        <v>2.2</v>
      </c>
      <c r="V5" s="20">
        <f aca="true" t="shared" si="7" ref="V5:V36">I5/4</f>
        <v>2</v>
      </c>
      <c r="W5" s="21">
        <f aca="true" t="shared" si="8" ref="W5:W17">J5/39</f>
        <v>4.461538461538462</v>
      </c>
      <c r="X5" s="19">
        <v>3.358974358974359</v>
      </c>
      <c r="Y5" s="20">
        <v>2.1025641025641026</v>
      </c>
      <c r="Z5" s="132">
        <v>2.895792241946088</v>
      </c>
      <c r="AA5" s="133">
        <v>1.7695167286245352</v>
      </c>
      <c r="AB5" s="134">
        <v>1.50593824228028</v>
      </c>
    </row>
    <row r="6" spans="1:28" s="120" customFormat="1" ht="13.5" customHeight="1">
      <c r="A6" s="317"/>
      <c r="B6" s="135" t="s">
        <v>1</v>
      </c>
      <c r="C6" s="26">
        <v>3</v>
      </c>
      <c r="D6" s="27">
        <v>16</v>
      </c>
      <c r="E6" s="27">
        <v>0</v>
      </c>
      <c r="F6" s="27">
        <v>46</v>
      </c>
      <c r="G6" s="27">
        <v>18</v>
      </c>
      <c r="H6" s="27">
        <v>4</v>
      </c>
      <c r="I6" s="28">
        <v>3</v>
      </c>
      <c r="J6" s="26">
        <f t="shared" si="0"/>
        <v>90</v>
      </c>
      <c r="K6" s="27">
        <v>230</v>
      </c>
      <c r="L6" s="28">
        <v>121</v>
      </c>
      <c r="M6" s="79">
        <v>6750</v>
      </c>
      <c r="N6" s="80">
        <v>12056</v>
      </c>
      <c r="O6" s="136">
        <v>9626</v>
      </c>
      <c r="P6" s="32">
        <f t="shared" si="1"/>
        <v>1</v>
      </c>
      <c r="Q6" s="33">
        <f t="shared" si="2"/>
        <v>2.2857142857142856</v>
      </c>
      <c r="R6" s="33">
        <f t="shared" si="3"/>
        <v>0</v>
      </c>
      <c r="S6" s="33">
        <f t="shared" si="4"/>
        <v>4.181818181818182</v>
      </c>
      <c r="T6" s="33">
        <f t="shared" si="5"/>
        <v>4.5</v>
      </c>
      <c r="U6" s="33">
        <f t="shared" si="6"/>
        <v>0.8</v>
      </c>
      <c r="V6" s="34">
        <f t="shared" si="7"/>
        <v>0.75</v>
      </c>
      <c r="W6" s="35">
        <f t="shared" si="8"/>
        <v>2.3076923076923075</v>
      </c>
      <c r="X6" s="33">
        <v>5.897435897435898</v>
      </c>
      <c r="Y6" s="34">
        <v>3.1025641025641026</v>
      </c>
      <c r="Z6" s="137">
        <v>2.2145669291338583</v>
      </c>
      <c r="AA6" s="138">
        <v>3.9960225389459727</v>
      </c>
      <c r="AB6" s="139">
        <v>3.16748930569266</v>
      </c>
    </row>
    <row r="7" spans="1:28" s="120" customFormat="1" ht="13.5" customHeight="1">
      <c r="A7" s="317"/>
      <c r="B7" s="135" t="s">
        <v>2</v>
      </c>
      <c r="C7" s="26">
        <v>4</v>
      </c>
      <c r="D7" s="27">
        <v>31</v>
      </c>
      <c r="E7" s="27">
        <v>5</v>
      </c>
      <c r="F7" s="27">
        <v>46</v>
      </c>
      <c r="G7" s="27">
        <v>22</v>
      </c>
      <c r="H7" s="27">
        <v>13</v>
      </c>
      <c r="I7" s="28">
        <v>4</v>
      </c>
      <c r="J7" s="26">
        <f t="shared" si="0"/>
        <v>125</v>
      </c>
      <c r="K7" s="27">
        <v>137</v>
      </c>
      <c r="L7" s="28">
        <v>76</v>
      </c>
      <c r="M7" s="79">
        <v>6488</v>
      </c>
      <c r="N7" s="80">
        <v>7004</v>
      </c>
      <c r="O7" s="136">
        <v>5402</v>
      </c>
      <c r="P7" s="32">
        <f t="shared" si="1"/>
        <v>1.3333333333333333</v>
      </c>
      <c r="Q7" s="33">
        <f t="shared" si="2"/>
        <v>4.428571428571429</v>
      </c>
      <c r="R7" s="33">
        <f t="shared" si="3"/>
        <v>1</v>
      </c>
      <c r="S7" s="33">
        <f t="shared" si="4"/>
        <v>4.181818181818182</v>
      </c>
      <c r="T7" s="33">
        <f t="shared" si="5"/>
        <v>5.5</v>
      </c>
      <c r="U7" s="33">
        <f t="shared" si="6"/>
        <v>2.6</v>
      </c>
      <c r="V7" s="34">
        <f t="shared" si="7"/>
        <v>1</v>
      </c>
      <c r="W7" s="35">
        <f t="shared" si="8"/>
        <v>3.2051282051282053</v>
      </c>
      <c r="X7" s="33">
        <v>3.5128205128205128</v>
      </c>
      <c r="Y7" s="34">
        <v>1.9487179487179487</v>
      </c>
      <c r="Z7" s="137">
        <v>2.1272131147540985</v>
      </c>
      <c r="AA7" s="138">
        <v>2.3077429983525537</v>
      </c>
      <c r="AB7" s="139">
        <v>1.77931488801054</v>
      </c>
    </row>
    <row r="8" spans="1:28" s="120" customFormat="1" ht="13.5" customHeight="1">
      <c r="A8" s="317"/>
      <c r="B8" s="135" t="s">
        <v>3</v>
      </c>
      <c r="C8" s="26">
        <v>2</v>
      </c>
      <c r="D8" s="27">
        <v>8</v>
      </c>
      <c r="E8" s="27">
        <v>1</v>
      </c>
      <c r="F8" s="27">
        <v>37</v>
      </c>
      <c r="G8" s="27">
        <v>13</v>
      </c>
      <c r="H8" s="27">
        <v>9</v>
      </c>
      <c r="I8" s="28">
        <v>3</v>
      </c>
      <c r="J8" s="26">
        <f t="shared" si="0"/>
        <v>73</v>
      </c>
      <c r="K8" s="27">
        <v>143</v>
      </c>
      <c r="L8" s="28">
        <v>102</v>
      </c>
      <c r="M8" s="79">
        <v>6001</v>
      </c>
      <c r="N8" s="80">
        <v>7612</v>
      </c>
      <c r="O8" s="136">
        <v>6284</v>
      </c>
      <c r="P8" s="32">
        <f t="shared" si="1"/>
        <v>0.6666666666666666</v>
      </c>
      <c r="Q8" s="33">
        <f t="shared" si="2"/>
        <v>1.1428571428571428</v>
      </c>
      <c r="R8" s="33">
        <f t="shared" si="3"/>
        <v>0.2</v>
      </c>
      <c r="S8" s="33">
        <f t="shared" si="4"/>
        <v>3.3636363636363638</v>
      </c>
      <c r="T8" s="33">
        <f t="shared" si="5"/>
        <v>3.25</v>
      </c>
      <c r="U8" s="33">
        <f t="shared" si="6"/>
        <v>1.8</v>
      </c>
      <c r="V8" s="34">
        <f t="shared" si="7"/>
        <v>0.75</v>
      </c>
      <c r="W8" s="35">
        <f t="shared" si="8"/>
        <v>1.8717948717948718</v>
      </c>
      <c r="X8" s="33">
        <v>3.6666666666666665</v>
      </c>
      <c r="Y8" s="34">
        <v>2.6153846153846154</v>
      </c>
      <c r="Z8" s="137">
        <v>1.9668960996394624</v>
      </c>
      <c r="AA8" s="138">
        <v>2.5047713063507735</v>
      </c>
      <c r="AB8" s="139">
        <v>2.06100360774024</v>
      </c>
    </row>
    <row r="9" spans="1:28" s="120" customFormat="1" ht="13.5" customHeight="1">
      <c r="A9" s="318"/>
      <c r="B9" s="140" t="s">
        <v>4</v>
      </c>
      <c r="C9" s="40">
        <v>6</v>
      </c>
      <c r="D9" s="41">
        <v>14</v>
      </c>
      <c r="E9" s="41">
        <v>5</v>
      </c>
      <c r="F9" s="41">
        <v>31</v>
      </c>
      <c r="G9" s="41">
        <v>14</v>
      </c>
      <c r="H9" s="41">
        <v>9</v>
      </c>
      <c r="I9" s="42">
        <v>5</v>
      </c>
      <c r="J9" s="26">
        <f t="shared" si="0"/>
        <v>84</v>
      </c>
      <c r="K9" s="41">
        <v>111</v>
      </c>
      <c r="L9" s="42">
        <v>74</v>
      </c>
      <c r="M9" s="82">
        <v>5938</v>
      </c>
      <c r="N9" s="83">
        <v>5972</v>
      </c>
      <c r="O9" s="141">
        <v>4628</v>
      </c>
      <c r="P9" s="32">
        <f t="shared" si="1"/>
        <v>2</v>
      </c>
      <c r="Q9" s="33">
        <f t="shared" si="2"/>
        <v>2</v>
      </c>
      <c r="R9" s="33">
        <f t="shared" si="3"/>
        <v>1</v>
      </c>
      <c r="S9" s="33">
        <f t="shared" si="4"/>
        <v>2.8181818181818183</v>
      </c>
      <c r="T9" s="33">
        <f t="shared" si="5"/>
        <v>3.5</v>
      </c>
      <c r="U9" s="33">
        <f t="shared" si="6"/>
        <v>1.8</v>
      </c>
      <c r="V9" s="34">
        <f t="shared" si="7"/>
        <v>1.25</v>
      </c>
      <c r="W9" s="35">
        <f t="shared" si="8"/>
        <v>2.1538461538461537</v>
      </c>
      <c r="X9" s="47">
        <v>2.8461538461538463</v>
      </c>
      <c r="Y9" s="48">
        <v>1.8974358974358974</v>
      </c>
      <c r="Z9" s="142">
        <v>1.9475237782879633</v>
      </c>
      <c r="AA9" s="143">
        <v>1.9651201052977953</v>
      </c>
      <c r="AB9" s="144">
        <v>1.5193696651346</v>
      </c>
    </row>
    <row r="10" spans="1:28" s="146" customFormat="1" ht="13.5" customHeight="1">
      <c r="A10" s="316">
        <v>2</v>
      </c>
      <c r="B10" s="145" t="s">
        <v>5</v>
      </c>
      <c r="C10" s="29">
        <v>2</v>
      </c>
      <c r="D10" s="30">
        <v>12</v>
      </c>
      <c r="E10" s="30">
        <v>2</v>
      </c>
      <c r="F10" s="30">
        <v>31</v>
      </c>
      <c r="G10" s="30">
        <v>18</v>
      </c>
      <c r="H10" s="30">
        <v>11</v>
      </c>
      <c r="I10" s="54">
        <v>3</v>
      </c>
      <c r="J10" s="223">
        <f t="shared" si="0"/>
        <v>79</v>
      </c>
      <c r="K10" s="30">
        <v>118</v>
      </c>
      <c r="L10" s="54">
        <v>95</v>
      </c>
      <c r="M10" s="29">
        <v>6028</v>
      </c>
      <c r="N10" s="30">
        <v>6550</v>
      </c>
      <c r="O10" s="31">
        <v>5560</v>
      </c>
      <c r="P10" s="89">
        <f t="shared" si="1"/>
        <v>0.6666666666666666</v>
      </c>
      <c r="Q10" s="90">
        <f t="shared" si="2"/>
        <v>1.7142857142857142</v>
      </c>
      <c r="R10" s="90">
        <f t="shared" si="3"/>
        <v>0.4</v>
      </c>
      <c r="S10" s="90">
        <f t="shared" si="4"/>
        <v>2.8181818181818183</v>
      </c>
      <c r="T10" s="90">
        <f t="shared" si="5"/>
        <v>4.5</v>
      </c>
      <c r="U10" s="90">
        <f t="shared" si="6"/>
        <v>2.2</v>
      </c>
      <c r="V10" s="227">
        <f t="shared" si="7"/>
        <v>0.75</v>
      </c>
      <c r="W10" s="92">
        <f t="shared" si="8"/>
        <v>2.0256410256410255</v>
      </c>
      <c r="X10" s="55">
        <v>3.0256410256410255</v>
      </c>
      <c r="Y10" s="56">
        <v>2.4358974358974357</v>
      </c>
      <c r="Z10" s="36">
        <v>1.9783393501805053</v>
      </c>
      <c r="AA10" s="58">
        <v>2.1538967444919432</v>
      </c>
      <c r="AB10" s="59">
        <v>1.82594417077175</v>
      </c>
    </row>
    <row r="11" spans="1:28" s="146" customFormat="1" ht="13.5" customHeight="1">
      <c r="A11" s="317"/>
      <c r="B11" s="135" t="s">
        <v>6</v>
      </c>
      <c r="C11" s="29">
        <v>3</v>
      </c>
      <c r="D11" s="30">
        <v>17</v>
      </c>
      <c r="E11" s="30">
        <v>1</v>
      </c>
      <c r="F11" s="30">
        <v>37</v>
      </c>
      <c r="G11" s="30">
        <v>8</v>
      </c>
      <c r="H11" s="30">
        <v>6</v>
      </c>
      <c r="I11" s="54">
        <v>1</v>
      </c>
      <c r="J11" s="26">
        <f t="shared" si="0"/>
        <v>73</v>
      </c>
      <c r="K11" s="30">
        <v>96</v>
      </c>
      <c r="L11" s="54">
        <v>71</v>
      </c>
      <c r="M11" s="29">
        <v>5950</v>
      </c>
      <c r="N11" s="30">
        <v>6226</v>
      </c>
      <c r="O11" s="31">
        <v>5264</v>
      </c>
      <c r="P11" s="32">
        <f t="shared" si="1"/>
        <v>1</v>
      </c>
      <c r="Q11" s="33">
        <f t="shared" si="2"/>
        <v>2.4285714285714284</v>
      </c>
      <c r="R11" s="33">
        <f t="shared" si="3"/>
        <v>0.2</v>
      </c>
      <c r="S11" s="33">
        <f t="shared" si="4"/>
        <v>3.3636363636363638</v>
      </c>
      <c r="T11" s="33">
        <f t="shared" si="5"/>
        <v>2</v>
      </c>
      <c r="U11" s="33">
        <f t="shared" si="6"/>
        <v>1.2</v>
      </c>
      <c r="V11" s="228">
        <f t="shared" si="7"/>
        <v>0.25</v>
      </c>
      <c r="W11" s="35">
        <f t="shared" si="8"/>
        <v>1.8717948717948718</v>
      </c>
      <c r="X11" s="55">
        <v>2.4615384615384617</v>
      </c>
      <c r="Y11" s="56">
        <v>1.8205128205128205</v>
      </c>
      <c r="Z11" s="36">
        <v>1.9501802687643395</v>
      </c>
      <c r="AA11" s="37">
        <v>2.0460072297075254</v>
      </c>
      <c r="AB11" s="38">
        <v>1.72760091893665</v>
      </c>
    </row>
    <row r="12" spans="1:28" s="146" customFormat="1" ht="13.5" customHeight="1">
      <c r="A12" s="317"/>
      <c r="B12" s="135" t="s">
        <v>7</v>
      </c>
      <c r="C12" s="29">
        <v>3</v>
      </c>
      <c r="D12" s="30">
        <v>11</v>
      </c>
      <c r="E12" s="30">
        <v>3</v>
      </c>
      <c r="F12" s="30">
        <v>44</v>
      </c>
      <c r="G12" s="30">
        <v>19</v>
      </c>
      <c r="H12" s="30">
        <v>2</v>
      </c>
      <c r="I12" s="54">
        <v>3</v>
      </c>
      <c r="J12" s="26">
        <f t="shared" si="0"/>
        <v>85</v>
      </c>
      <c r="K12" s="30">
        <v>132</v>
      </c>
      <c r="L12" s="54">
        <v>90</v>
      </c>
      <c r="M12" s="29">
        <v>5700</v>
      </c>
      <c r="N12" s="30">
        <v>6866</v>
      </c>
      <c r="O12" s="31">
        <v>5526</v>
      </c>
      <c r="P12" s="32">
        <f t="shared" si="1"/>
        <v>1</v>
      </c>
      <c r="Q12" s="33">
        <f t="shared" si="2"/>
        <v>1.5714285714285714</v>
      </c>
      <c r="R12" s="33">
        <f t="shared" si="3"/>
        <v>0.6</v>
      </c>
      <c r="S12" s="33">
        <f t="shared" si="4"/>
        <v>4</v>
      </c>
      <c r="T12" s="33">
        <f t="shared" si="5"/>
        <v>4.75</v>
      </c>
      <c r="U12" s="33">
        <f t="shared" si="6"/>
        <v>0.4</v>
      </c>
      <c r="V12" s="228">
        <f t="shared" si="7"/>
        <v>0.75</v>
      </c>
      <c r="W12" s="35">
        <f t="shared" si="8"/>
        <v>2.1794871794871793</v>
      </c>
      <c r="X12" s="55">
        <v>3.3846153846153846</v>
      </c>
      <c r="Y12" s="56">
        <v>2.3076923076923075</v>
      </c>
      <c r="Z12" s="36">
        <v>1.8676277850589778</v>
      </c>
      <c r="AA12" s="37">
        <v>2.2563259940847846</v>
      </c>
      <c r="AB12" s="38">
        <v>1.81180327868852</v>
      </c>
    </row>
    <row r="13" spans="1:28" s="146" customFormat="1" ht="13.5" customHeight="1">
      <c r="A13" s="318"/>
      <c r="B13" s="140" t="s">
        <v>8</v>
      </c>
      <c r="C13" s="43">
        <v>7</v>
      </c>
      <c r="D13" s="44">
        <v>11</v>
      </c>
      <c r="E13" s="44">
        <v>3</v>
      </c>
      <c r="F13" s="44">
        <v>32</v>
      </c>
      <c r="G13" s="44">
        <v>37</v>
      </c>
      <c r="H13" s="44">
        <v>4</v>
      </c>
      <c r="I13" s="62">
        <v>2</v>
      </c>
      <c r="J13" s="40">
        <f t="shared" si="0"/>
        <v>96</v>
      </c>
      <c r="K13" s="44">
        <v>113</v>
      </c>
      <c r="L13" s="62">
        <v>71</v>
      </c>
      <c r="M13" s="43">
        <v>5089</v>
      </c>
      <c r="N13" s="44">
        <v>5904</v>
      </c>
      <c r="O13" s="45">
        <v>5454</v>
      </c>
      <c r="P13" s="46">
        <f t="shared" si="1"/>
        <v>2.3333333333333335</v>
      </c>
      <c r="Q13" s="47">
        <f t="shared" si="2"/>
        <v>1.5714285714285714</v>
      </c>
      <c r="R13" s="47">
        <f t="shared" si="3"/>
        <v>0.6</v>
      </c>
      <c r="S13" s="47">
        <f t="shared" si="4"/>
        <v>2.909090909090909</v>
      </c>
      <c r="T13" s="47">
        <f t="shared" si="5"/>
        <v>9.25</v>
      </c>
      <c r="U13" s="47">
        <f t="shared" si="6"/>
        <v>0.8</v>
      </c>
      <c r="V13" s="229">
        <f t="shared" si="7"/>
        <v>0.5</v>
      </c>
      <c r="W13" s="49">
        <f t="shared" si="8"/>
        <v>2.4615384615384617</v>
      </c>
      <c r="X13" s="63">
        <v>2.8974358974358974</v>
      </c>
      <c r="Y13" s="64">
        <v>1.8205128205128205</v>
      </c>
      <c r="Z13" s="50">
        <v>1.6679777122254997</v>
      </c>
      <c r="AA13" s="51">
        <v>1.9401906013802168</v>
      </c>
      <c r="AB13" s="52">
        <v>1.79172141918528</v>
      </c>
    </row>
    <row r="14" spans="1:28" s="146" customFormat="1" ht="13.5" customHeight="1">
      <c r="A14" s="316">
        <v>3</v>
      </c>
      <c r="B14" s="145" t="s">
        <v>9</v>
      </c>
      <c r="C14" s="67">
        <v>1</v>
      </c>
      <c r="D14" s="68">
        <v>10</v>
      </c>
      <c r="E14" s="68">
        <v>2</v>
      </c>
      <c r="F14" s="68">
        <v>45</v>
      </c>
      <c r="G14" s="68">
        <v>14</v>
      </c>
      <c r="H14" s="68">
        <v>2</v>
      </c>
      <c r="I14" s="69">
        <v>3</v>
      </c>
      <c r="J14" s="26">
        <f t="shared" si="0"/>
        <v>77</v>
      </c>
      <c r="K14" s="68">
        <v>129</v>
      </c>
      <c r="L14" s="69">
        <v>74</v>
      </c>
      <c r="M14" s="67">
        <v>5330</v>
      </c>
      <c r="N14" s="68">
        <v>6566</v>
      </c>
      <c r="O14" s="70">
        <v>5648</v>
      </c>
      <c r="P14" s="32">
        <f t="shared" si="1"/>
        <v>0.3333333333333333</v>
      </c>
      <c r="Q14" s="33">
        <f t="shared" si="2"/>
        <v>1.4285714285714286</v>
      </c>
      <c r="R14" s="33">
        <f t="shared" si="3"/>
        <v>0.4</v>
      </c>
      <c r="S14" s="33">
        <f t="shared" si="4"/>
        <v>4.090909090909091</v>
      </c>
      <c r="T14" s="33">
        <f t="shared" si="5"/>
        <v>3.5</v>
      </c>
      <c r="U14" s="33">
        <f t="shared" si="6"/>
        <v>0.4</v>
      </c>
      <c r="V14" s="34">
        <f t="shared" si="7"/>
        <v>0.75</v>
      </c>
      <c r="W14" s="35">
        <f t="shared" si="8"/>
        <v>1.9743589743589745</v>
      </c>
      <c r="X14" s="71">
        <v>3.3076923076923075</v>
      </c>
      <c r="Y14" s="72">
        <v>1.8974358974358974</v>
      </c>
      <c r="Z14" s="74">
        <v>1.7469682071451984</v>
      </c>
      <c r="AA14" s="37">
        <v>2.1598684210526318</v>
      </c>
      <c r="AB14" s="38">
        <v>1.85484400656814</v>
      </c>
    </row>
    <row r="15" spans="1:28" s="146" customFormat="1" ht="13.5" customHeight="1">
      <c r="A15" s="317"/>
      <c r="B15" s="135" t="s">
        <v>10</v>
      </c>
      <c r="C15" s="29">
        <v>3</v>
      </c>
      <c r="D15" s="30">
        <v>6</v>
      </c>
      <c r="E15" s="30">
        <v>1</v>
      </c>
      <c r="F15" s="30">
        <v>32</v>
      </c>
      <c r="G15" s="30">
        <v>16</v>
      </c>
      <c r="H15" s="30">
        <v>3</v>
      </c>
      <c r="I15" s="54">
        <v>2</v>
      </c>
      <c r="J15" s="26">
        <f t="shared" si="0"/>
        <v>63</v>
      </c>
      <c r="K15" s="30">
        <v>85</v>
      </c>
      <c r="L15" s="54">
        <v>87</v>
      </c>
      <c r="M15" s="29">
        <v>4892</v>
      </c>
      <c r="N15" s="30">
        <v>5926</v>
      </c>
      <c r="O15" s="31">
        <v>5574</v>
      </c>
      <c r="P15" s="32">
        <f t="shared" si="1"/>
        <v>1</v>
      </c>
      <c r="Q15" s="33">
        <f t="shared" si="2"/>
        <v>0.8571428571428571</v>
      </c>
      <c r="R15" s="33">
        <f t="shared" si="3"/>
        <v>0.2</v>
      </c>
      <c r="S15" s="33">
        <f t="shared" si="4"/>
        <v>2.909090909090909</v>
      </c>
      <c r="T15" s="33">
        <f t="shared" si="5"/>
        <v>4</v>
      </c>
      <c r="U15" s="33">
        <f t="shared" si="6"/>
        <v>0.6</v>
      </c>
      <c r="V15" s="34">
        <f t="shared" si="7"/>
        <v>0.5</v>
      </c>
      <c r="W15" s="35">
        <f t="shared" si="8"/>
        <v>1.6153846153846154</v>
      </c>
      <c r="X15" s="55">
        <v>2.1794871794871793</v>
      </c>
      <c r="Y15" s="56">
        <v>2.230769230769231</v>
      </c>
      <c r="Z15" s="36">
        <v>1.6060407091267235</v>
      </c>
      <c r="AA15" s="37">
        <v>1.9474203089056852</v>
      </c>
      <c r="AB15" s="38">
        <v>1.82874015748031</v>
      </c>
    </row>
    <row r="16" spans="1:28" s="146" customFormat="1" ht="13.5" customHeight="1">
      <c r="A16" s="317"/>
      <c r="B16" s="135" t="s">
        <v>11</v>
      </c>
      <c r="C16" s="29">
        <v>1</v>
      </c>
      <c r="D16" s="30">
        <v>3</v>
      </c>
      <c r="E16" s="30">
        <v>1</v>
      </c>
      <c r="F16" s="30">
        <v>35</v>
      </c>
      <c r="G16" s="30">
        <v>6</v>
      </c>
      <c r="H16" s="30">
        <v>3</v>
      </c>
      <c r="I16" s="54">
        <v>5</v>
      </c>
      <c r="J16" s="26">
        <f t="shared" si="0"/>
        <v>54</v>
      </c>
      <c r="K16" s="30">
        <v>119</v>
      </c>
      <c r="L16" s="54">
        <v>64</v>
      </c>
      <c r="M16" s="29">
        <v>5005</v>
      </c>
      <c r="N16" s="30">
        <v>5793</v>
      </c>
      <c r="O16" s="31">
        <v>5298</v>
      </c>
      <c r="P16" s="32">
        <f t="shared" si="1"/>
        <v>0.3333333333333333</v>
      </c>
      <c r="Q16" s="33">
        <f t="shared" si="2"/>
        <v>0.42857142857142855</v>
      </c>
      <c r="R16" s="33">
        <f t="shared" si="3"/>
        <v>0.2</v>
      </c>
      <c r="S16" s="33">
        <f t="shared" si="4"/>
        <v>3.1818181818181817</v>
      </c>
      <c r="T16" s="33">
        <f t="shared" si="5"/>
        <v>1.5</v>
      </c>
      <c r="U16" s="33">
        <f t="shared" si="6"/>
        <v>0.6</v>
      </c>
      <c r="V16" s="34">
        <f t="shared" si="7"/>
        <v>1.25</v>
      </c>
      <c r="W16" s="35">
        <f t="shared" si="8"/>
        <v>1.3846153846153846</v>
      </c>
      <c r="X16" s="55">
        <v>3.051282051282051</v>
      </c>
      <c r="Y16" s="56">
        <v>1.641025641025641</v>
      </c>
      <c r="Z16" s="36">
        <v>1.6415218104296492</v>
      </c>
      <c r="AA16" s="37">
        <v>1.905592105263158</v>
      </c>
      <c r="AB16" s="38">
        <v>1.73761889143981</v>
      </c>
    </row>
    <row r="17" spans="1:28" s="146" customFormat="1" ht="13.5" customHeight="1">
      <c r="A17" s="318"/>
      <c r="B17" s="140" t="s">
        <v>12</v>
      </c>
      <c r="C17" s="29">
        <v>1</v>
      </c>
      <c r="D17" s="30">
        <v>4</v>
      </c>
      <c r="E17" s="30">
        <v>2</v>
      </c>
      <c r="F17" s="30">
        <v>19</v>
      </c>
      <c r="G17" s="30">
        <v>16</v>
      </c>
      <c r="H17" s="30">
        <v>1</v>
      </c>
      <c r="I17" s="54">
        <v>1</v>
      </c>
      <c r="J17" s="26">
        <f t="shared" si="0"/>
        <v>44</v>
      </c>
      <c r="K17" s="30">
        <v>153</v>
      </c>
      <c r="L17" s="54">
        <v>82</v>
      </c>
      <c r="M17" s="29">
        <v>5005</v>
      </c>
      <c r="N17" s="30">
        <v>6461</v>
      </c>
      <c r="O17" s="31">
        <v>5642</v>
      </c>
      <c r="P17" s="32">
        <f t="shared" si="1"/>
        <v>0.3333333333333333</v>
      </c>
      <c r="Q17" s="33">
        <f t="shared" si="2"/>
        <v>0.5714285714285714</v>
      </c>
      <c r="R17" s="33">
        <f t="shared" si="3"/>
        <v>0.4</v>
      </c>
      <c r="S17" s="33">
        <f t="shared" si="4"/>
        <v>1.7272727272727273</v>
      </c>
      <c r="T17" s="33">
        <f t="shared" si="5"/>
        <v>4</v>
      </c>
      <c r="U17" s="33">
        <f t="shared" si="6"/>
        <v>0.2</v>
      </c>
      <c r="V17" s="34">
        <f t="shared" si="7"/>
        <v>0.25</v>
      </c>
      <c r="W17" s="35">
        <f t="shared" si="8"/>
        <v>1.1282051282051282</v>
      </c>
      <c r="X17" s="55">
        <v>3.923076923076923</v>
      </c>
      <c r="Y17" s="56">
        <v>2.1025641025641026</v>
      </c>
      <c r="Z17" s="36">
        <v>1.6447584620440354</v>
      </c>
      <c r="AA17" s="37">
        <v>2.1246300559026636</v>
      </c>
      <c r="AB17" s="38">
        <v>1.8510498687664</v>
      </c>
    </row>
    <row r="18" spans="1:28" s="151" customFormat="1" ht="13.5" customHeight="1">
      <c r="A18" s="316">
        <v>4</v>
      </c>
      <c r="B18" s="145" t="s">
        <v>13</v>
      </c>
      <c r="C18" s="86">
        <v>3</v>
      </c>
      <c r="D18" s="87">
        <v>4</v>
      </c>
      <c r="E18" s="87">
        <v>3</v>
      </c>
      <c r="F18" s="87">
        <v>27</v>
      </c>
      <c r="G18" s="87">
        <v>14</v>
      </c>
      <c r="H18" s="87">
        <v>6</v>
      </c>
      <c r="I18" s="88">
        <v>0</v>
      </c>
      <c r="J18" s="223">
        <f t="shared" si="0"/>
        <v>57</v>
      </c>
      <c r="K18" s="87">
        <v>126</v>
      </c>
      <c r="L18" s="88">
        <v>76</v>
      </c>
      <c r="M18" s="86">
        <v>4936</v>
      </c>
      <c r="N18" s="87">
        <v>6380</v>
      </c>
      <c r="O18" s="147">
        <v>5556</v>
      </c>
      <c r="P18" s="89">
        <f t="shared" si="1"/>
        <v>1</v>
      </c>
      <c r="Q18" s="90">
        <f aca="true" t="shared" si="9" ref="Q18:Q56">D18/6</f>
        <v>0.6666666666666666</v>
      </c>
      <c r="R18" s="90">
        <f t="shared" si="3"/>
        <v>0.6</v>
      </c>
      <c r="S18" s="90">
        <f t="shared" si="4"/>
        <v>2.4545454545454546</v>
      </c>
      <c r="T18" s="90">
        <f t="shared" si="5"/>
        <v>3.5</v>
      </c>
      <c r="U18" s="90">
        <f aca="true" t="shared" si="10" ref="U18:U56">H18/4</f>
        <v>1.5</v>
      </c>
      <c r="V18" s="227">
        <f t="shared" si="7"/>
        <v>0</v>
      </c>
      <c r="W18" s="92">
        <f aca="true" t="shared" si="11" ref="W18:W56">J18/37</f>
        <v>1.5405405405405406</v>
      </c>
      <c r="X18" s="90">
        <v>3.230769230769231</v>
      </c>
      <c r="Y18" s="91">
        <v>1.9487179487179487</v>
      </c>
      <c r="Z18" s="148">
        <v>1.621550591327201</v>
      </c>
      <c r="AA18" s="149">
        <v>2.097304404996713</v>
      </c>
      <c r="AB18" s="150">
        <v>1.82463054187192</v>
      </c>
    </row>
    <row r="19" spans="1:28" s="151" customFormat="1" ht="13.5" customHeight="1">
      <c r="A19" s="317"/>
      <c r="B19" s="135" t="s">
        <v>14</v>
      </c>
      <c r="C19" s="79">
        <v>4</v>
      </c>
      <c r="D19" s="80">
        <v>4</v>
      </c>
      <c r="E19" s="80">
        <v>1</v>
      </c>
      <c r="F19" s="80">
        <v>22</v>
      </c>
      <c r="G19" s="80">
        <v>5</v>
      </c>
      <c r="H19" s="80">
        <v>4</v>
      </c>
      <c r="I19" s="81">
        <v>0</v>
      </c>
      <c r="J19" s="26">
        <f t="shared" si="0"/>
        <v>40</v>
      </c>
      <c r="K19" s="80">
        <v>149</v>
      </c>
      <c r="L19" s="81">
        <v>78</v>
      </c>
      <c r="M19" s="79">
        <v>4490</v>
      </c>
      <c r="N19" s="80">
        <v>6103</v>
      </c>
      <c r="O19" s="136">
        <v>5351</v>
      </c>
      <c r="P19" s="32">
        <f t="shared" si="1"/>
        <v>1.3333333333333333</v>
      </c>
      <c r="Q19" s="33">
        <f t="shared" si="9"/>
        <v>0.6666666666666666</v>
      </c>
      <c r="R19" s="33">
        <f t="shared" si="3"/>
        <v>0.2</v>
      </c>
      <c r="S19" s="33">
        <f t="shared" si="4"/>
        <v>2</v>
      </c>
      <c r="T19" s="33">
        <f t="shared" si="5"/>
        <v>1.25</v>
      </c>
      <c r="U19" s="33">
        <f t="shared" si="10"/>
        <v>1</v>
      </c>
      <c r="V19" s="228">
        <f t="shared" si="7"/>
        <v>0</v>
      </c>
      <c r="W19" s="35">
        <f t="shared" si="11"/>
        <v>1.0810810810810811</v>
      </c>
      <c r="X19" s="33">
        <v>3.8205128205128207</v>
      </c>
      <c r="Y19" s="34">
        <v>2</v>
      </c>
      <c r="Z19" s="137">
        <v>1.4735805710534953</v>
      </c>
      <c r="AA19" s="138">
        <v>2.0062458908612757</v>
      </c>
      <c r="AB19" s="139">
        <v>1.75557742782152</v>
      </c>
    </row>
    <row r="20" spans="1:28" s="151" customFormat="1" ht="13.5" customHeight="1">
      <c r="A20" s="317"/>
      <c r="B20" s="135" t="s">
        <v>15</v>
      </c>
      <c r="C20" s="79">
        <v>3</v>
      </c>
      <c r="D20" s="80">
        <v>2</v>
      </c>
      <c r="E20" s="80">
        <v>2</v>
      </c>
      <c r="F20" s="80">
        <v>13</v>
      </c>
      <c r="G20" s="80">
        <v>2</v>
      </c>
      <c r="H20" s="80">
        <v>3</v>
      </c>
      <c r="I20" s="81">
        <v>0</v>
      </c>
      <c r="J20" s="26">
        <f t="shared" si="0"/>
        <v>25</v>
      </c>
      <c r="K20" s="80">
        <v>91</v>
      </c>
      <c r="L20" s="81">
        <v>58</v>
      </c>
      <c r="M20" s="79">
        <v>4622</v>
      </c>
      <c r="N20" s="80">
        <v>5590</v>
      </c>
      <c r="O20" s="136">
        <v>4805</v>
      </c>
      <c r="P20" s="32">
        <f t="shared" si="1"/>
        <v>1</v>
      </c>
      <c r="Q20" s="33">
        <f t="shared" si="9"/>
        <v>0.3333333333333333</v>
      </c>
      <c r="R20" s="33">
        <f t="shared" si="3"/>
        <v>0.4</v>
      </c>
      <c r="S20" s="33">
        <f t="shared" si="4"/>
        <v>1.1818181818181819</v>
      </c>
      <c r="T20" s="33">
        <f t="shared" si="5"/>
        <v>0.5</v>
      </c>
      <c r="U20" s="33">
        <f t="shared" si="10"/>
        <v>0.75</v>
      </c>
      <c r="V20" s="228">
        <f t="shared" si="7"/>
        <v>0</v>
      </c>
      <c r="W20" s="35">
        <f t="shared" si="11"/>
        <v>0.6756756756756757</v>
      </c>
      <c r="X20" s="33">
        <v>2.3333333333333335</v>
      </c>
      <c r="Y20" s="34">
        <v>1.4871794871794872</v>
      </c>
      <c r="Z20" s="137">
        <v>1.51939513477975</v>
      </c>
      <c r="AA20" s="138">
        <v>1.8376068376068375</v>
      </c>
      <c r="AB20" s="139">
        <v>1.57747866053841</v>
      </c>
    </row>
    <row r="21" spans="1:28" s="151" customFormat="1" ht="13.5" customHeight="1">
      <c r="A21" s="317"/>
      <c r="B21" s="135" t="s">
        <v>16</v>
      </c>
      <c r="C21" s="79">
        <v>4</v>
      </c>
      <c r="D21" s="80">
        <v>9</v>
      </c>
      <c r="E21" s="80">
        <v>1</v>
      </c>
      <c r="F21" s="80">
        <v>22</v>
      </c>
      <c r="G21" s="80">
        <v>6</v>
      </c>
      <c r="H21" s="80">
        <v>2</v>
      </c>
      <c r="I21" s="81">
        <v>4</v>
      </c>
      <c r="J21" s="26">
        <f t="shared" si="0"/>
        <v>48</v>
      </c>
      <c r="K21" s="80">
        <v>110</v>
      </c>
      <c r="L21" s="81">
        <v>80</v>
      </c>
      <c r="M21" s="79">
        <v>5361</v>
      </c>
      <c r="N21" s="80">
        <v>5851</v>
      </c>
      <c r="O21" s="136">
        <v>5392</v>
      </c>
      <c r="P21" s="32">
        <f t="shared" si="1"/>
        <v>1.3333333333333333</v>
      </c>
      <c r="Q21" s="33">
        <f t="shared" si="9"/>
        <v>1.5</v>
      </c>
      <c r="R21" s="33">
        <f t="shared" si="3"/>
        <v>0.2</v>
      </c>
      <c r="S21" s="33">
        <f t="shared" si="4"/>
        <v>2</v>
      </c>
      <c r="T21" s="33">
        <f t="shared" si="5"/>
        <v>1.5</v>
      </c>
      <c r="U21" s="33">
        <f t="shared" si="10"/>
        <v>0.5</v>
      </c>
      <c r="V21" s="228">
        <f t="shared" si="7"/>
        <v>1</v>
      </c>
      <c r="W21" s="35">
        <f t="shared" si="11"/>
        <v>1.2972972972972974</v>
      </c>
      <c r="X21" s="33">
        <v>2.8205128205128207</v>
      </c>
      <c r="Y21" s="34">
        <v>2.051282051282051</v>
      </c>
      <c r="Z21" s="137">
        <v>1.7675568743818002</v>
      </c>
      <c r="AA21" s="138">
        <v>1.923405654174885</v>
      </c>
      <c r="AB21" s="139">
        <v>1.77251808021038</v>
      </c>
    </row>
    <row r="22" spans="1:28" s="151" customFormat="1" ht="13.5" customHeight="1">
      <c r="A22" s="318"/>
      <c r="B22" s="140" t="s">
        <v>17</v>
      </c>
      <c r="C22" s="82">
        <v>4</v>
      </c>
      <c r="D22" s="83">
        <v>6</v>
      </c>
      <c r="E22" s="83">
        <v>2</v>
      </c>
      <c r="F22" s="83">
        <v>19</v>
      </c>
      <c r="G22" s="83">
        <v>2</v>
      </c>
      <c r="H22" s="83">
        <v>4</v>
      </c>
      <c r="I22" s="84">
        <v>0</v>
      </c>
      <c r="J22" s="40">
        <f t="shared" si="0"/>
        <v>37</v>
      </c>
      <c r="K22" s="83">
        <v>87</v>
      </c>
      <c r="L22" s="84">
        <v>70</v>
      </c>
      <c r="M22" s="82">
        <v>5302</v>
      </c>
      <c r="N22" s="83">
        <v>5453</v>
      </c>
      <c r="O22" s="141">
        <v>4694</v>
      </c>
      <c r="P22" s="46">
        <f t="shared" si="1"/>
        <v>1.3333333333333333</v>
      </c>
      <c r="Q22" s="47">
        <f t="shared" si="9"/>
        <v>1</v>
      </c>
      <c r="R22" s="47">
        <f t="shared" si="3"/>
        <v>0.4</v>
      </c>
      <c r="S22" s="47">
        <f t="shared" si="4"/>
        <v>1.7272727272727273</v>
      </c>
      <c r="T22" s="47">
        <f t="shared" si="5"/>
        <v>0.5</v>
      </c>
      <c r="U22" s="47">
        <f t="shared" si="10"/>
        <v>1</v>
      </c>
      <c r="V22" s="229">
        <f t="shared" si="7"/>
        <v>0</v>
      </c>
      <c r="W22" s="49">
        <f t="shared" si="11"/>
        <v>1</v>
      </c>
      <c r="X22" s="47">
        <v>2.230769230769231</v>
      </c>
      <c r="Y22" s="48">
        <v>1.794871794871795</v>
      </c>
      <c r="Z22" s="142">
        <v>1.74293228139382</v>
      </c>
      <c r="AA22" s="143">
        <v>1.79375</v>
      </c>
      <c r="AB22" s="144">
        <v>1.54407894736842</v>
      </c>
    </row>
    <row r="23" spans="1:28" s="151" customFormat="1" ht="13.5" customHeight="1">
      <c r="A23" s="316">
        <v>5</v>
      </c>
      <c r="B23" s="135" t="s">
        <v>18</v>
      </c>
      <c r="C23" s="79">
        <v>5</v>
      </c>
      <c r="D23" s="80">
        <v>8</v>
      </c>
      <c r="E23" s="80">
        <v>11</v>
      </c>
      <c r="F23" s="80">
        <v>28</v>
      </c>
      <c r="G23" s="80">
        <v>4</v>
      </c>
      <c r="H23" s="80">
        <v>6</v>
      </c>
      <c r="I23" s="81">
        <v>2</v>
      </c>
      <c r="J23" s="26">
        <f t="shared" si="0"/>
        <v>64</v>
      </c>
      <c r="K23" s="80">
        <v>78</v>
      </c>
      <c r="L23" s="81">
        <v>79</v>
      </c>
      <c r="M23" s="79">
        <v>7127</v>
      </c>
      <c r="N23" s="80">
        <v>5307</v>
      </c>
      <c r="O23" s="136">
        <v>6158</v>
      </c>
      <c r="P23" s="32">
        <f t="shared" si="1"/>
        <v>1.6666666666666667</v>
      </c>
      <c r="Q23" s="33">
        <f t="shared" si="9"/>
        <v>1.3333333333333333</v>
      </c>
      <c r="R23" s="33">
        <f t="shared" si="3"/>
        <v>2.2</v>
      </c>
      <c r="S23" s="33">
        <f t="shared" si="4"/>
        <v>2.5454545454545454</v>
      </c>
      <c r="T23" s="33">
        <f t="shared" si="5"/>
        <v>1</v>
      </c>
      <c r="U23" s="33">
        <f t="shared" si="10"/>
        <v>1.5</v>
      </c>
      <c r="V23" s="34">
        <f t="shared" si="7"/>
        <v>0.5</v>
      </c>
      <c r="W23" s="35">
        <f t="shared" si="11"/>
        <v>1.7297297297297298</v>
      </c>
      <c r="X23" s="33">
        <v>2</v>
      </c>
      <c r="Y23" s="34">
        <v>2.0256410256410255</v>
      </c>
      <c r="Z23" s="137">
        <v>2.321498371335505</v>
      </c>
      <c r="AA23" s="138">
        <v>1.7394296951819075</v>
      </c>
      <c r="AB23" s="139">
        <v>2.01967858314201</v>
      </c>
    </row>
    <row r="24" spans="1:28" s="151" customFormat="1" ht="13.5" customHeight="1">
      <c r="A24" s="317"/>
      <c r="B24" s="135" t="s">
        <v>19</v>
      </c>
      <c r="C24" s="79">
        <v>1</v>
      </c>
      <c r="D24" s="80">
        <v>8</v>
      </c>
      <c r="E24" s="80">
        <v>2</v>
      </c>
      <c r="F24" s="80">
        <v>33</v>
      </c>
      <c r="G24" s="80">
        <v>6</v>
      </c>
      <c r="H24" s="80">
        <v>2</v>
      </c>
      <c r="I24" s="81">
        <v>0</v>
      </c>
      <c r="J24" s="26">
        <f t="shared" si="0"/>
        <v>52</v>
      </c>
      <c r="K24" s="80">
        <v>95</v>
      </c>
      <c r="L24" s="81">
        <v>85</v>
      </c>
      <c r="M24" s="79">
        <v>5375</v>
      </c>
      <c r="N24" s="80">
        <v>6930</v>
      </c>
      <c r="O24" s="136">
        <v>5877</v>
      </c>
      <c r="P24" s="32">
        <f t="shared" si="1"/>
        <v>0.3333333333333333</v>
      </c>
      <c r="Q24" s="33">
        <f t="shared" si="9"/>
        <v>1.3333333333333333</v>
      </c>
      <c r="R24" s="33">
        <f t="shared" si="3"/>
        <v>0.4</v>
      </c>
      <c r="S24" s="33">
        <f t="shared" si="4"/>
        <v>3</v>
      </c>
      <c r="T24" s="33">
        <f t="shared" si="5"/>
        <v>1.5</v>
      </c>
      <c r="U24" s="33">
        <f t="shared" si="10"/>
        <v>0.5</v>
      </c>
      <c r="V24" s="34">
        <f t="shared" si="7"/>
        <v>0</v>
      </c>
      <c r="W24" s="35">
        <f t="shared" si="11"/>
        <v>1.4054054054054055</v>
      </c>
      <c r="X24" s="33">
        <v>2.4358974358974357</v>
      </c>
      <c r="Y24" s="34">
        <v>2.1794871794871793</v>
      </c>
      <c r="Z24" s="137">
        <v>1.7634514435695539</v>
      </c>
      <c r="AA24" s="138">
        <v>2.277357870522511</v>
      </c>
      <c r="AB24" s="139">
        <v>1.93004926108374</v>
      </c>
    </row>
    <row r="25" spans="1:28" s="151" customFormat="1" ht="13.5" customHeight="1">
      <c r="A25" s="317"/>
      <c r="B25" s="135" t="s">
        <v>20</v>
      </c>
      <c r="C25" s="79">
        <v>5</v>
      </c>
      <c r="D25" s="80">
        <v>4</v>
      </c>
      <c r="E25" s="80">
        <v>7</v>
      </c>
      <c r="F25" s="80">
        <v>22</v>
      </c>
      <c r="G25" s="80">
        <v>3</v>
      </c>
      <c r="H25" s="80">
        <v>6</v>
      </c>
      <c r="I25" s="81">
        <v>6</v>
      </c>
      <c r="J25" s="26">
        <f t="shared" si="0"/>
        <v>53</v>
      </c>
      <c r="K25" s="80">
        <v>97</v>
      </c>
      <c r="L25" s="81">
        <v>81</v>
      </c>
      <c r="M25" s="79">
        <v>8184</v>
      </c>
      <c r="N25" s="80">
        <v>5742</v>
      </c>
      <c r="O25" s="136">
        <v>5788</v>
      </c>
      <c r="P25" s="32">
        <f t="shared" si="1"/>
        <v>1.6666666666666667</v>
      </c>
      <c r="Q25" s="33">
        <f t="shared" si="9"/>
        <v>0.6666666666666666</v>
      </c>
      <c r="R25" s="33">
        <f t="shared" si="3"/>
        <v>1.4</v>
      </c>
      <c r="S25" s="33">
        <f t="shared" si="4"/>
        <v>2</v>
      </c>
      <c r="T25" s="33">
        <f t="shared" si="5"/>
        <v>0.75</v>
      </c>
      <c r="U25" s="33">
        <f t="shared" si="10"/>
        <v>1.5</v>
      </c>
      <c r="V25" s="34">
        <f t="shared" si="7"/>
        <v>1.5</v>
      </c>
      <c r="W25" s="35">
        <f t="shared" si="11"/>
        <v>1.4324324324324325</v>
      </c>
      <c r="X25" s="33">
        <v>2.4871794871794872</v>
      </c>
      <c r="Y25" s="34">
        <v>2.076923076923077</v>
      </c>
      <c r="Z25" s="137">
        <v>2.6832786885245903</v>
      </c>
      <c r="AA25" s="138">
        <v>1.8881946728049983</v>
      </c>
      <c r="AB25" s="139">
        <v>1.89895013123359</v>
      </c>
    </row>
    <row r="26" spans="1:28" s="151" customFormat="1" ht="13.5" customHeight="1">
      <c r="A26" s="318"/>
      <c r="B26" s="140" t="s">
        <v>21</v>
      </c>
      <c r="C26" s="82">
        <v>9</v>
      </c>
      <c r="D26" s="83">
        <v>13</v>
      </c>
      <c r="E26" s="83">
        <v>12</v>
      </c>
      <c r="F26" s="83">
        <v>19</v>
      </c>
      <c r="G26" s="83">
        <v>6</v>
      </c>
      <c r="H26" s="83">
        <v>6</v>
      </c>
      <c r="I26" s="84">
        <v>2</v>
      </c>
      <c r="J26" s="26">
        <f t="shared" si="0"/>
        <v>67</v>
      </c>
      <c r="K26" s="83">
        <v>76</v>
      </c>
      <c r="L26" s="84">
        <v>102</v>
      </c>
      <c r="M26" s="82">
        <v>6557</v>
      </c>
      <c r="N26" s="83">
        <v>6536</v>
      </c>
      <c r="O26" s="141">
        <v>6756</v>
      </c>
      <c r="P26" s="32">
        <f t="shared" si="1"/>
        <v>3</v>
      </c>
      <c r="Q26" s="33">
        <f t="shared" si="9"/>
        <v>2.1666666666666665</v>
      </c>
      <c r="R26" s="33">
        <f t="shared" si="3"/>
        <v>2.4</v>
      </c>
      <c r="S26" s="33">
        <f t="shared" si="4"/>
        <v>1.7272727272727273</v>
      </c>
      <c r="T26" s="33">
        <f t="shared" si="5"/>
        <v>1.5</v>
      </c>
      <c r="U26" s="33">
        <f t="shared" si="10"/>
        <v>1.5</v>
      </c>
      <c r="V26" s="34">
        <f t="shared" si="7"/>
        <v>0.5</v>
      </c>
      <c r="W26" s="35">
        <f t="shared" si="11"/>
        <v>1.8108108108108107</v>
      </c>
      <c r="X26" s="47">
        <v>1.9487179487179487</v>
      </c>
      <c r="Y26" s="48">
        <v>2.6153846153846154</v>
      </c>
      <c r="Z26" s="142">
        <v>2.1505411610364056</v>
      </c>
      <c r="AA26" s="143">
        <v>2.15</v>
      </c>
      <c r="AB26" s="144">
        <v>2.2172628815228</v>
      </c>
    </row>
    <row r="27" spans="1:28" s="151" customFormat="1" ht="13.5" customHeight="1">
      <c r="A27" s="316">
        <v>6</v>
      </c>
      <c r="B27" s="145" t="s">
        <v>22</v>
      </c>
      <c r="C27" s="86">
        <v>7</v>
      </c>
      <c r="D27" s="87">
        <v>6</v>
      </c>
      <c r="E27" s="87">
        <v>1</v>
      </c>
      <c r="F27" s="87">
        <v>15</v>
      </c>
      <c r="G27" s="87">
        <v>2</v>
      </c>
      <c r="H27" s="87">
        <v>5</v>
      </c>
      <c r="I27" s="88">
        <v>8</v>
      </c>
      <c r="J27" s="223">
        <f t="shared" si="0"/>
        <v>44</v>
      </c>
      <c r="K27" s="87">
        <v>100</v>
      </c>
      <c r="L27" s="88">
        <v>75</v>
      </c>
      <c r="M27" s="86">
        <v>8119</v>
      </c>
      <c r="N27" s="87">
        <v>6060</v>
      </c>
      <c r="O27" s="147">
        <v>5719</v>
      </c>
      <c r="P27" s="89">
        <f t="shared" si="1"/>
        <v>2.3333333333333335</v>
      </c>
      <c r="Q27" s="90">
        <f t="shared" si="9"/>
        <v>1</v>
      </c>
      <c r="R27" s="90">
        <f t="shared" si="3"/>
        <v>0.2</v>
      </c>
      <c r="S27" s="90">
        <f t="shared" si="4"/>
        <v>1.3636363636363635</v>
      </c>
      <c r="T27" s="90">
        <f t="shared" si="5"/>
        <v>0.5</v>
      </c>
      <c r="U27" s="90">
        <f t="shared" si="10"/>
        <v>1.25</v>
      </c>
      <c r="V27" s="227">
        <f t="shared" si="7"/>
        <v>2</v>
      </c>
      <c r="W27" s="92">
        <f t="shared" si="11"/>
        <v>1.1891891891891893</v>
      </c>
      <c r="X27" s="90">
        <v>2.5641025641025643</v>
      </c>
      <c r="Y27" s="91">
        <v>1.9230769230769231</v>
      </c>
      <c r="Z27" s="148">
        <v>2.6645881194617655</v>
      </c>
      <c r="AA27" s="138">
        <v>1.9914558001971738</v>
      </c>
      <c r="AB27" s="139">
        <v>1.87692812602559</v>
      </c>
    </row>
    <row r="28" spans="1:28" s="151" customFormat="1" ht="13.5" customHeight="1">
      <c r="A28" s="317"/>
      <c r="B28" s="135" t="s">
        <v>23</v>
      </c>
      <c r="C28" s="79">
        <v>3</v>
      </c>
      <c r="D28" s="80">
        <v>9</v>
      </c>
      <c r="E28" s="80">
        <v>15</v>
      </c>
      <c r="F28" s="80">
        <v>27</v>
      </c>
      <c r="G28" s="80">
        <v>3</v>
      </c>
      <c r="H28" s="80">
        <v>9</v>
      </c>
      <c r="I28" s="81">
        <v>2</v>
      </c>
      <c r="J28" s="26">
        <f t="shared" si="0"/>
        <v>68</v>
      </c>
      <c r="K28" s="80">
        <v>81</v>
      </c>
      <c r="L28" s="81">
        <v>75</v>
      </c>
      <c r="M28" s="79">
        <v>7204</v>
      </c>
      <c r="N28" s="80">
        <v>5813</v>
      </c>
      <c r="O28" s="136">
        <v>6340</v>
      </c>
      <c r="P28" s="32">
        <f t="shared" si="1"/>
        <v>1</v>
      </c>
      <c r="Q28" s="33">
        <f t="shared" si="9"/>
        <v>1.5</v>
      </c>
      <c r="R28" s="33">
        <f t="shared" si="3"/>
        <v>3</v>
      </c>
      <c r="S28" s="33">
        <f t="shared" si="4"/>
        <v>2.4545454545454546</v>
      </c>
      <c r="T28" s="33">
        <f t="shared" si="5"/>
        <v>0.75</v>
      </c>
      <c r="U28" s="33">
        <f t="shared" si="10"/>
        <v>2.25</v>
      </c>
      <c r="V28" s="228">
        <f t="shared" si="7"/>
        <v>0.5</v>
      </c>
      <c r="W28" s="35">
        <f t="shared" si="11"/>
        <v>1.837837837837838</v>
      </c>
      <c r="X28" s="33">
        <v>2.076923076923077</v>
      </c>
      <c r="Y28" s="34">
        <v>1.9230769230769231</v>
      </c>
      <c r="Z28" s="137">
        <v>2.363517060367454</v>
      </c>
      <c r="AA28" s="138">
        <v>1.909031198686371</v>
      </c>
      <c r="AB28" s="139">
        <v>2.0807351493272</v>
      </c>
    </row>
    <row r="29" spans="1:28" s="151" customFormat="1" ht="13.5" customHeight="1">
      <c r="A29" s="317"/>
      <c r="B29" s="135" t="s">
        <v>24</v>
      </c>
      <c r="C29" s="79">
        <v>3</v>
      </c>
      <c r="D29" s="80">
        <v>12</v>
      </c>
      <c r="E29" s="80">
        <v>2</v>
      </c>
      <c r="F29" s="80">
        <v>8</v>
      </c>
      <c r="G29" s="80">
        <v>1</v>
      </c>
      <c r="H29" s="80">
        <v>10</v>
      </c>
      <c r="I29" s="81">
        <v>3</v>
      </c>
      <c r="J29" s="26">
        <f t="shared" si="0"/>
        <v>39</v>
      </c>
      <c r="K29" s="80">
        <v>74</v>
      </c>
      <c r="L29" s="81">
        <v>73</v>
      </c>
      <c r="M29" s="79">
        <v>5860</v>
      </c>
      <c r="N29" s="80">
        <v>5076</v>
      </c>
      <c r="O29" s="136">
        <v>5137</v>
      </c>
      <c r="P29" s="32">
        <f t="shared" si="1"/>
        <v>1</v>
      </c>
      <c r="Q29" s="33">
        <f t="shared" si="9"/>
        <v>2</v>
      </c>
      <c r="R29" s="33">
        <f t="shared" si="3"/>
        <v>0.4</v>
      </c>
      <c r="S29" s="33">
        <f t="shared" si="4"/>
        <v>0.7272727272727273</v>
      </c>
      <c r="T29" s="33">
        <f t="shared" si="5"/>
        <v>0.25</v>
      </c>
      <c r="U29" s="33">
        <f t="shared" si="10"/>
        <v>2.5</v>
      </c>
      <c r="V29" s="228">
        <f t="shared" si="7"/>
        <v>0.75</v>
      </c>
      <c r="W29" s="35">
        <f t="shared" si="11"/>
        <v>1.054054054054054</v>
      </c>
      <c r="X29" s="33">
        <v>1.8974358974358974</v>
      </c>
      <c r="Y29" s="34">
        <v>1.8717948717948718</v>
      </c>
      <c r="Z29" s="137">
        <v>1.9225721784776904</v>
      </c>
      <c r="AA29" s="138">
        <v>1.6675427069645203</v>
      </c>
      <c r="AB29" s="139">
        <v>1.68647406434668</v>
      </c>
    </row>
    <row r="30" spans="1:28" s="151" customFormat="1" ht="13.5" customHeight="1">
      <c r="A30" s="318"/>
      <c r="B30" s="140" t="s">
        <v>25</v>
      </c>
      <c r="C30" s="82">
        <v>2</v>
      </c>
      <c r="D30" s="83">
        <v>7</v>
      </c>
      <c r="E30" s="83">
        <v>6</v>
      </c>
      <c r="F30" s="83">
        <v>12</v>
      </c>
      <c r="G30" s="83">
        <v>1</v>
      </c>
      <c r="H30" s="83">
        <v>5</v>
      </c>
      <c r="I30" s="84">
        <v>1</v>
      </c>
      <c r="J30" s="40">
        <f t="shared" si="0"/>
        <v>34</v>
      </c>
      <c r="K30" s="83">
        <v>82</v>
      </c>
      <c r="L30" s="84">
        <v>61</v>
      </c>
      <c r="M30" s="82">
        <v>5864</v>
      </c>
      <c r="N30" s="83">
        <v>5183</v>
      </c>
      <c r="O30" s="141">
        <v>4936</v>
      </c>
      <c r="P30" s="46">
        <f t="shared" si="1"/>
        <v>0.6666666666666666</v>
      </c>
      <c r="Q30" s="47">
        <f t="shared" si="9"/>
        <v>1.1666666666666667</v>
      </c>
      <c r="R30" s="47">
        <f t="shared" si="3"/>
        <v>1.2</v>
      </c>
      <c r="S30" s="47">
        <f t="shared" si="4"/>
        <v>1.0909090909090908</v>
      </c>
      <c r="T30" s="47">
        <f t="shared" si="5"/>
        <v>0.25</v>
      </c>
      <c r="U30" s="47">
        <f t="shared" si="10"/>
        <v>1.25</v>
      </c>
      <c r="V30" s="229">
        <f t="shared" si="7"/>
        <v>0.25</v>
      </c>
      <c r="W30" s="49">
        <f t="shared" si="11"/>
        <v>0.918918918918919</v>
      </c>
      <c r="X30" s="47">
        <v>2.1025641025641026</v>
      </c>
      <c r="Y30" s="48">
        <v>1.564102564102564</v>
      </c>
      <c r="Z30" s="142">
        <v>1.9232535257461463</v>
      </c>
      <c r="AA30" s="138">
        <v>1.7043735613285103</v>
      </c>
      <c r="AB30" s="139">
        <v>1.61942257217847</v>
      </c>
    </row>
    <row r="31" spans="1:28" s="151" customFormat="1" ht="13.5" customHeight="1">
      <c r="A31" s="316">
        <v>7</v>
      </c>
      <c r="B31" s="145" t="s">
        <v>26</v>
      </c>
      <c r="C31" s="86">
        <v>3</v>
      </c>
      <c r="D31" s="87">
        <v>8</v>
      </c>
      <c r="E31" s="87">
        <v>2</v>
      </c>
      <c r="F31" s="87">
        <v>7</v>
      </c>
      <c r="G31" s="87">
        <v>1</v>
      </c>
      <c r="H31" s="87">
        <v>8</v>
      </c>
      <c r="I31" s="88">
        <v>5</v>
      </c>
      <c r="J31" s="26">
        <f t="shared" si="0"/>
        <v>34</v>
      </c>
      <c r="K31" s="87">
        <v>71</v>
      </c>
      <c r="L31" s="88">
        <v>61</v>
      </c>
      <c r="M31" s="86">
        <v>4215</v>
      </c>
      <c r="N31" s="87">
        <v>4100</v>
      </c>
      <c r="O31" s="147">
        <v>4018</v>
      </c>
      <c r="P31" s="32">
        <f t="shared" si="1"/>
        <v>1</v>
      </c>
      <c r="Q31" s="33">
        <f t="shared" si="9"/>
        <v>1.3333333333333333</v>
      </c>
      <c r="R31" s="33">
        <f t="shared" si="3"/>
        <v>0.4</v>
      </c>
      <c r="S31" s="33">
        <f t="shared" si="4"/>
        <v>0.6363636363636364</v>
      </c>
      <c r="T31" s="33">
        <f t="shared" si="5"/>
        <v>0.25</v>
      </c>
      <c r="U31" s="33">
        <f t="shared" si="10"/>
        <v>2</v>
      </c>
      <c r="V31" s="34">
        <f t="shared" si="7"/>
        <v>1.25</v>
      </c>
      <c r="W31" s="35">
        <f t="shared" si="11"/>
        <v>0.918918918918919</v>
      </c>
      <c r="X31" s="90">
        <v>1.8205128205128205</v>
      </c>
      <c r="Y31" s="91">
        <v>1.564102564102564</v>
      </c>
      <c r="Z31" s="148">
        <v>1.3810615989515072</v>
      </c>
      <c r="AA31" s="149">
        <v>1.3495720868992758</v>
      </c>
      <c r="AB31" s="150">
        <v>1.31824146981627</v>
      </c>
    </row>
    <row r="32" spans="1:28" s="151" customFormat="1" ht="13.5" customHeight="1">
      <c r="A32" s="317"/>
      <c r="B32" s="135" t="s">
        <v>27</v>
      </c>
      <c r="C32" s="79">
        <v>3</v>
      </c>
      <c r="D32" s="80">
        <v>7</v>
      </c>
      <c r="E32" s="80">
        <v>3</v>
      </c>
      <c r="F32" s="80">
        <v>13</v>
      </c>
      <c r="G32" s="80">
        <v>4</v>
      </c>
      <c r="H32" s="80">
        <v>9</v>
      </c>
      <c r="I32" s="81">
        <v>2</v>
      </c>
      <c r="J32" s="26">
        <f t="shared" si="0"/>
        <v>41</v>
      </c>
      <c r="K32" s="80">
        <v>28</v>
      </c>
      <c r="L32" s="81">
        <v>37</v>
      </c>
      <c r="M32" s="79">
        <v>3649</v>
      </c>
      <c r="N32" s="80">
        <v>3381</v>
      </c>
      <c r="O32" s="136">
        <v>4022</v>
      </c>
      <c r="P32" s="32">
        <f t="shared" si="1"/>
        <v>1</v>
      </c>
      <c r="Q32" s="33">
        <f t="shared" si="9"/>
        <v>1.1666666666666667</v>
      </c>
      <c r="R32" s="33">
        <f t="shared" si="3"/>
        <v>0.6</v>
      </c>
      <c r="S32" s="33">
        <f t="shared" si="4"/>
        <v>1.1818181818181819</v>
      </c>
      <c r="T32" s="33">
        <f t="shared" si="5"/>
        <v>1</v>
      </c>
      <c r="U32" s="33">
        <f t="shared" si="10"/>
        <v>2.25</v>
      </c>
      <c r="V32" s="34">
        <f t="shared" si="7"/>
        <v>0.5</v>
      </c>
      <c r="W32" s="35">
        <f t="shared" si="11"/>
        <v>1.1081081081081081</v>
      </c>
      <c r="X32" s="33">
        <v>0.717948717948718</v>
      </c>
      <c r="Y32" s="34">
        <v>0.9487179487179487</v>
      </c>
      <c r="Z32" s="137">
        <v>1.1995397764628535</v>
      </c>
      <c r="AA32" s="138">
        <v>1.1129032258064515</v>
      </c>
      <c r="AB32" s="139">
        <v>1.31955380577427</v>
      </c>
    </row>
    <row r="33" spans="1:28" s="151" customFormat="1" ht="13.5" customHeight="1">
      <c r="A33" s="317"/>
      <c r="B33" s="135" t="s">
        <v>28</v>
      </c>
      <c r="C33" s="79">
        <v>5</v>
      </c>
      <c r="D33" s="80">
        <v>4</v>
      </c>
      <c r="E33" s="80">
        <v>0</v>
      </c>
      <c r="F33" s="80">
        <v>7</v>
      </c>
      <c r="G33" s="80">
        <v>2</v>
      </c>
      <c r="H33" s="80">
        <v>5</v>
      </c>
      <c r="I33" s="81">
        <v>2</v>
      </c>
      <c r="J33" s="26">
        <f t="shared" si="0"/>
        <v>25</v>
      </c>
      <c r="K33" s="80">
        <v>46</v>
      </c>
      <c r="L33" s="81">
        <v>48</v>
      </c>
      <c r="M33" s="79">
        <v>3832</v>
      </c>
      <c r="N33" s="80">
        <v>3014</v>
      </c>
      <c r="O33" s="136">
        <v>3589</v>
      </c>
      <c r="P33" s="32">
        <f t="shared" si="1"/>
        <v>1.6666666666666667</v>
      </c>
      <c r="Q33" s="33">
        <f t="shared" si="9"/>
        <v>0.6666666666666666</v>
      </c>
      <c r="R33" s="33">
        <f t="shared" si="3"/>
        <v>0</v>
      </c>
      <c r="S33" s="33">
        <f t="shared" si="4"/>
        <v>0.6363636363636364</v>
      </c>
      <c r="T33" s="33">
        <f t="shared" si="5"/>
        <v>0.5</v>
      </c>
      <c r="U33" s="33">
        <f t="shared" si="10"/>
        <v>1.25</v>
      </c>
      <c r="V33" s="34">
        <f t="shared" si="7"/>
        <v>0.5</v>
      </c>
      <c r="W33" s="35">
        <f t="shared" si="11"/>
        <v>0.6756756756756757</v>
      </c>
      <c r="X33" s="33">
        <v>1.1794871794871795</v>
      </c>
      <c r="Y33" s="34">
        <v>1.2307692307692308</v>
      </c>
      <c r="Z33" s="137">
        <v>1.2559816453621764</v>
      </c>
      <c r="AA33" s="138">
        <v>0.9901445466491459</v>
      </c>
      <c r="AB33" s="139">
        <v>1.177879881851</v>
      </c>
    </row>
    <row r="34" spans="1:28" s="151" customFormat="1" ht="13.5" customHeight="1">
      <c r="A34" s="317"/>
      <c r="B34" s="135" t="s">
        <v>29</v>
      </c>
      <c r="C34" s="79">
        <v>3</v>
      </c>
      <c r="D34" s="80">
        <v>6</v>
      </c>
      <c r="E34" s="80">
        <v>2</v>
      </c>
      <c r="F34" s="80">
        <v>13</v>
      </c>
      <c r="G34" s="80">
        <v>4</v>
      </c>
      <c r="H34" s="80">
        <v>4</v>
      </c>
      <c r="I34" s="81">
        <v>0</v>
      </c>
      <c r="J34" s="26">
        <f t="shared" si="0"/>
        <v>32</v>
      </c>
      <c r="K34" s="80">
        <v>32</v>
      </c>
      <c r="L34" s="81">
        <v>54</v>
      </c>
      <c r="M34" s="79">
        <v>2912</v>
      </c>
      <c r="N34" s="80">
        <v>2295</v>
      </c>
      <c r="O34" s="136">
        <v>3174</v>
      </c>
      <c r="P34" s="32">
        <f t="shared" si="1"/>
        <v>1</v>
      </c>
      <c r="Q34" s="33">
        <f t="shared" si="9"/>
        <v>1</v>
      </c>
      <c r="R34" s="33">
        <f t="shared" si="3"/>
        <v>0.4</v>
      </c>
      <c r="S34" s="33">
        <f t="shared" si="4"/>
        <v>1.1818181818181819</v>
      </c>
      <c r="T34" s="33">
        <f t="shared" si="5"/>
        <v>1</v>
      </c>
      <c r="U34" s="33">
        <f t="shared" si="10"/>
        <v>1</v>
      </c>
      <c r="V34" s="34">
        <f t="shared" si="7"/>
        <v>0</v>
      </c>
      <c r="W34" s="35">
        <f t="shared" si="11"/>
        <v>0.8648648648648649</v>
      </c>
      <c r="X34" s="33">
        <v>0.8205128205128205</v>
      </c>
      <c r="Y34" s="34">
        <v>1.3846153846153846</v>
      </c>
      <c r="Z34" s="137">
        <v>0.9563218390804598</v>
      </c>
      <c r="AA34" s="138">
        <v>0.7529527559055118</v>
      </c>
      <c r="AB34" s="139">
        <v>1.04202232435981</v>
      </c>
    </row>
    <row r="35" spans="1:28" s="151" customFormat="1" ht="13.5" customHeight="1">
      <c r="A35" s="318"/>
      <c r="B35" s="140" t="s">
        <v>30</v>
      </c>
      <c r="C35" s="82">
        <v>2</v>
      </c>
      <c r="D35" s="83">
        <v>4</v>
      </c>
      <c r="E35" s="83">
        <v>0</v>
      </c>
      <c r="F35" s="83">
        <v>12</v>
      </c>
      <c r="G35" s="83">
        <v>2</v>
      </c>
      <c r="H35" s="83">
        <v>12</v>
      </c>
      <c r="I35" s="84">
        <v>2</v>
      </c>
      <c r="J35" s="26">
        <f t="shared" si="0"/>
        <v>34</v>
      </c>
      <c r="K35" s="80">
        <v>25</v>
      </c>
      <c r="L35" s="81">
        <v>57</v>
      </c>
      <c r="M35" s="79">
        <v>2621</v>
      </c>
      <c r="N35" s="80">
        <v>2408</v>
      </c>
      <c r="O35" s="136">
        <v>3283</v>
      </c>
      <c r="P35" s="32">
        <f t="shared" si="1"/>
        <v>0.6666666666666666</v>
      </c>
      <c r="Q35" s="33">
        <f t="shared" si="9"/>
        <v>0.6666666666666666</v>
      </c>
      <c r="R35" s="33">
        <f t="shared" si="3"/>
        <v>0</v>
      </c>
      <c r="S35" s="33">
        <f t="shared" si="4"/>
        <v>1.0909090909090908</v>
      </c>
      <c r="T35" s="33">
        <f t="shared" si="5"/>
        <v>0.5</v>
      </c>
      <c r="U35" s="33">
        <f t="shared" si="10"/>
        <v>3</v>
      </c>
      <c r="V35" s="34">
        <f t="shared" si="7"/>
        <v>0.5</v>
      </c>
      <c r="W35" s="35">
        <f t="shared" si="11"/>
        <v>0.918918918918919</v>
      </c>
      <c r="X35" s="33">
        <v>0.6410256410256411</v>
      </c>
      <c r="Y35" s="34">
        <v>1.4615384615384615</v>
      </c>
      <c r="Z35" s="137">
        <v>0.859344262295082</v>
      </c>
      <c r="AA35" s="138">
        <v>0.7923659098387628</v>
      </c>
      <c r="AB35" s="139">
        <v>1.0770997375328</v>
      </c>
    </row>
    <row r="36" spans="1:28" s="151" customFormat="1" ht="13.5" customHeight="1">
      <c r="A36" s="316">
        <v>8</v>
      </c>
      <c r="B36" s="145" t="s">
        <v>31</v>
      </c>
      <c r="C36" s="79">
        <v>2</v>
      </c>
      <c r="D36" s="80">
        <v>4</v>
      </c>
      <c r="E36" s="80">
        <v>0</v>
      </c>
      <c r="F36" s="80">
        <v>8</v>
      </c>
      <c r="G36" s="80">
        <v>2</v>
      </c>
      <c r="H36" s="80">
        <v>4</v>
      </c>
      <c r="I36" s="81">
        <v>1</v>
      </c>
      <c r="J36" s="223">
        <f t="shared" si="0"/>
        <v>21</v>
      </c>
      <c r="K36" s="87">
        <v>18</v>
      </c>
      <c r="L36" s="88">
        <v>25</v>
      </c>
      <c r="M36" s="86">
        <v>1987</v>
      </c>
      <c r="N36" s="87">
        <v>1737</v>
      </c>
      <c r="O36" s="147">
        <v>2658</v>
      </c>
      <c r="P36" s="89">
        <f t="shared" si="1"/>
        <v>0.6666666666666666</v>
      </c>
      <c r="Q36" s="90">
        <f t="shared" si="9"/>
        <v>0.6666666666666666</v>
      </c>
      <c r="R36" s="90">
        <f t="shared" si="3"/>
        <v>0</v>
      </c>
      <c r="S36" s="90">
        <f t="shared" si="4"/>
        <v>0.7272727272727273</v>
      </c>
      <c r="T36" s="90">
        <f t="shared" si="5"/>
        <v>0.5</v>
      </c>
      <c r="U36" s="90">
        <f t="shared" si="10"/>
        <v>1</v>
      </c>
      <c r="V36" s="227">
        <f t="shared" si="7"/>
        <v>0.25</v>
      </c>
      <c r="W36" s="92">
        <f t="shared" si="11"/>
        <v>0.5675675675675675</v>
      </c>
      <c r="X36" s="90">
        <v>0.46153846153846156</v>
      </c>
      <c r="Y36" s="91">
        <v>0.6410256410256411</v>
      </c>
      <c r="Z36" s="148">
        <v>0.6594756057085961</v>
      </c>
      <c r="AA36" s="149">
        <v>0.5721343873517787</v>
      </c>
      <c r="AB36" s="150">
        <v>0.874917709019091</v>
      </c>
    </row>
    <row r="37" spans="1:28" s="151" customFormat="1" ht="13.5" customHeight="1">
      <c r="A37" s="317"/>
      <c r="B37" s="135" t="s">
        <v>32</v>
      </c>
      <c r="C37" s="79">
        <v>0</v>
      </c>
      <c r="D37" s="80">
        <v>4</v>
      </c>
      <c r="E37" s="80">
        <v>2</v>
      </c>
      <c r="F37" s="80">
        <v>3</v>
      </c>
      <c r="G37" s="80">
        <v>4</v>
      </c>
      <c r="H37" s="80">
        <v>15</v>
      </c>
      <c r="I37" s="81">
        <v>0</v>
      </c>
      <c r="J37" s="26">
        <f aca="true" t="shared" si="12" ref="J37:J58">SUM(C37:I37)</f>
        <v>28</v>
      </c>
      <c r="K37" s="80">
        <v>19</v>
      </c>
      <c r="L37" s="81">
        <v>34</v>
      </c>
      <c r="M37" s="79">
        <v>1784</v>
      </c>
      <c r="N37" s="80">
        <v>1488</v>
      </c>
      <c r="O37" s="136">
        <v>2181</v>
      </c>
      <c r="P37" s="32">
        <f aca="true" t="shared" si="13" ref="P37:P56">C37/3</f>
        <v>0</v>
      </c>
      <c r="Q37" s="33">
        <f t="shared" si="9"/>
        <v>0.6666666666666666</v>
      </c>
      <c r="R37" s="33">
        <f aca="true" t="shared" si="14" ref="R37:R56">E37/5</f>
        <v>0.4</v>
      </c>
      <c r="S37" s="33">
        <f aca="true" t="shared" si="15" ref="S37:S56">F37/11</f>
        <v>0.2727272727272727</v>
      </c>
      <c r="T37" s="33">
        <f aca="true" t="shared" si="16" ref="T37:T56">G37/4</f>
        <v>1</v>
      </c>
      <c r="U37" s="33">
        <f t="shared" si="10"/>
        <v>3.75</v>
      </c>
      <c r="V37" s="228">
        <f aca="true" t="shared" si="17" ref="V37:V56">I37/4</f>
        <v>0</v>
      </c>
      <c r="W37" s="35">
        <f t="shared" si="11"/>
        <v>0.7567567567567568</v>
      </c>
      <c r="X37" s="33">
        <v>0.48717948717948717</v>
      </c>
      <c r="Y37" s="34">
        <v>0.8717948717948718</v>
      </c>
      <c r="Z37" s="137">
        <v>0.5913158766987073</v>
      </c>
      <c r="AA37" s="138">
        <v>0.49222626529937147</v>
      </c>
      <c r="AB37" s="139">
        <v>0.727970627503338</v>
      </c>
    </row>
    <row r="38" spans="1:28" s="151" customFormat="1" ht="13.5" customHeight="1">
      <c r="A38" s="317"/>
      <c r="B38" s="135" t="s">
        <v>33</v>
      </c>
      <c r="C38" s="79">
        <v>2</v>
      </c>
      <c r="D38" s="80">
        <v>1</v>
      </c>
      <c r="E38" s="80">
        <v>3</v>
      </c>
      <c r="F38" s="80">
        <v>5</v>
      </c>
      <c r="G38" s="80">
        <v>1</v>
      </c>
      <c r="H38" s="80">
        <v>4</v>
      </c>
      <c r="I38" s="81">
        <v>2</v>
      </c>
      <c r="J38" s="26">
        <f t="shared" si="12"/>
        <v>18</v>
      </c>
      <c r="K38" s="80">
        <v>17</v>
      </c>
      <c r="L38" s="81">
        <v>33</v>
      </c>
      <c r="M38" s="79">
        <v>1791</v>
      </c>
      <c r="N38" s="80">
        <v>1440</v>
      </c>
      <c r="O38" s="136">
        <v>2041</v>
      </c>
      <c r="P38" s="32">
        <f t="shared" si="13"/>
        <v>0.6666666666666666</v>
      </c>
      <c r="Q38" s="33">
        <f t="shared" si="9"/>
        <v>0.16666666666666666</v>
      </c>
      <c r="R38" s="33">
        <f t="shared" si="14"/>
        <v>0.6</v>
      </c>
      <c r="S38" s="33">
        <f t="shared" si="15"/>
        <v>0.45454545454545453</v>
      </c>
      <c r="T38" s="33">
        <f t="shared" si="16"/>
        <v>0.25</v>
      </c>
      <c r="U38" s="33">
        <f t="shared" si="10"/>
        <v>1</v>
      </c>
      <c r="V38" s="228">
        <f t="shared" si="17"/>
        <v>0.5</v>
      </c>
      <c r="W38" s="35">
        <f t="shared" si="11"/>
        <v>0.4864864864864865</v>
      </c>
      <c r="X38" s="33">
        <v>0.4358974358974359</v>
      </c>
      <c r="Y38" s="34">
        <v>0.8461538461538461</v>
      </c>
      <c r="Z38" s="137">
        <v>0.5887573964497042</v>
      </c>
      <c r="AA38" s="138">
        <v>0.47713717693836977</v>
      </c>
      <c r="AB38" s="139">
        <v>0.671823568136932</v>
      </c>
    </row>
    <row r="39" spans="1:28" s="151" customFormat="1" ht="13.5" customHeight="1">
      <c r="A39" s="318"/>
      <c r="B39" s="140" t="s">
        <v>34</v>
      </c>
      <c r="C39" s="82">
        <v>0</v>
      </c>
      <c r="D39" s="83">
        <v>5</v>
      </c>
      <c r="E39" s="83">
        <v>2</v>
      </c>
      <c r="F39" s="83">
        <v>10</v>
      </c>
      <c r="G39" s="83">
        <v>1</v>
      </c>
      <c r="H39" s="83">
        <v>7</v>
      </c>
      <c r="I39" s="84">
        <v>4</v>
      </c>
      <c r="J39" s="40">
        <f t="shared" si="12"/>
        <v>29</v>
      </c>
      <c r="K39" s="83">
        <v>21</v>
      </c>
      <c r="L39" s="84">
        <v>34</v>
      </c>
      <c r="M39" s="82">
        <v>1381</v>
      </c>
      <c r="N39" s="83">
        <v>1427</v>
      </c>
      <c r="O39" s="141">
        <v>1902</v>
      </c>
      <c r="P39" s="46">
        <f t="shared" si="13"/>
        <v>0</v>
      </c>
      <c r="Q39" s="47">
        <f t="shared" si="9"/>
        <v>0.8333333333333334</v>
      </c>
      <c r="R39" s="47">
        <f t="shared" si="14"/>
        <v>0.4</v>
      </c>
      <c r="S39" s="47">
        <f t="shared" si="15"/>
        <v>0.9090909090909091</v>
      </c>
      <c r="T39" s="47">
        <f t="shared" si="16"/>
        <v>0.25</v>
      </c>
      <c r="U39" s="47">
        <f t="shared" si="10"/>
        <v>1.75</v>
      </c>
      <c r="V39" s="229">
        <f t="shared" si="17"/>
        <v>1</v>
      </c>
      <c r="W39" s="49">
        <f t="shared" si="11"/>
        <v>0.7837837837837838</v>
      </c>
      <c r="X39" s="47">
        <v>0.5384615384615384</v>
      </c>
      <c r="Y39" s="48">
        <v>0.8717948717948718</v>
      </c>
      <c r="Z39" s="142">
        <v>0.45338148391332894</v>
      </c>
      <c r="AA39" s="138">
        <v>0.4694078947368421</v>
      </c>
      <c r="AB39" s="139">
        <v>0.624425476034143</v>
      </c>
    </row>
    <row r="40" spans="1:28" s="151" customFormat="1" ht="13.5" customHeight="1">
      <c r="A40" s="316">
        <v>9</v>
      </c>
      <c r="B40" s="145" t="s">
        <v>35</v>
      </c>
      <c r="C40" s="86">
        <v>5</v>
      </c>
      <c r="D40" s="87">
        <v>6</v>
      </c>
      <c r="E40" s="87">
        <v>2</v>
      </c>
      <c r="F40" s="87">
        <v>6</v>
      </c>
      <c r="G40" s="87">
        <v>1</v>
      </c>
      <c r="H40" s="87">
        <v>5</v>
      </c>
      <c r="I40" s="88">
        <v>1</v>
      </c>
      <c r="J40" s="223">
        <f t="shared" si="12"/>
        <v>26</v>
      </c>
      <c r="K40" s="87">
        <v>21</v>
      </c>
      <c r="L40" s="88">
        <v>21</v>
      </c>
      <c r="M40" s="86">
        <v>1457</v>
      </c>
      <c r="N40" s="87">
        <v>1338</v>
      </c>
      <c r="O40" s="147">
        <v>1630</v>
      </c>
      <c r="P40" s="32">
        <f t="shared" si="13"/>
        <v>1.6666666666666667</v>
      </c>
      <c r="Q40" s="33">
        <f t="shared" si="9"/>
        <v>1</v>
      </c>
      <c r="R40" s="33">
        <f t="shared" si="14"/>
        <v>0.4</v>
      </c>
      <c r="S40" s="33">
        <f t="shared" si="15"/>
        <v>0.5454545454545454</v>
      </c>
      <c r="T40" s="33">
        <f t="shared" si="16"/>
        <v>0.25</v>
      </c>
      <c r="U40" s="33">
        <f t="shared" si="10"/>
        <v>1.25</v>
      </c>
      <c r="V40" s="34">
        <f t="shared" si="17"/>
        <v>0.25</v>
      </c>
      <c r="W40" s="35">
        <f t="shared" si="11"/>
        <v>0.7027027027027027</v>
      </c>
      <c r="X40" s="90">
        <v>0.5384615384615384</v>
      </c>
      <c r="Y40" s="91">
        <v>0.5384615384615384</v>
      </c>
      <c r="Z40" s="148">
        <v>0.47864651773981604</v>
      </c>
      <c r="AA40" s="149">
        <v>0.4408566721581549</v>
      </c>
      <c r="AB40" s="150">
        <v>0.536713862364175</v>
      </c>
    </row>
    <row r="41" spans="1:28" s="151" customFormat="1" ht="13.5" customHeight="1">
      <c r="A41" s="317"/>
      <c r="B41" s="135" t="s">
        <v>36</v>
      </c>
      <c r="C41" s="79">
        <v>4</v>
      </c>
      <c r="D41" s="80">
        <v>8</v>
      </c>
      <c r="E41" s="80">
        <v>0</v>
      </c>
      <c r="F41" s="80">
        <v>7</v>
      </c>
      <c r="G41" s="80">
        <v>0</v>
      </c>
      <c r="H41" s="80">
        <v>5</v>
      </c>
      <c r="I41" s="81">
        <v>3</v>
      </c>
      <c r="J41" s="26">
        <f t="shared" si="12"/>
        <v>27</v>
      </c>
      <c r="K41" s="80">
        <v>25</v>
      </c>
      <c r="L41" s="81">
        <v>31</v>
      </c>
      <c r="M41" s="79">
        <v>1274</v>
      </c>
      <c r="N41" s="80">
        <v>1337</v>
      </c>
      <c r="O41" s="136">
        <v>1603</v>
      </c>
      <c r="P41" s="32">
        <f t="shared" si="13"/>
        <v>1.3333333333333333</v>
      </c>
      <c r="Q41" s="33">
        <f t="shared" si="9"/>
        <v>1.3333333333333333</v>
      </c>
      <c r="R41" s="33">
        <f t="shared" si="14"/>
        <v>0</v>
      </c>
      <c r="S41" s="33">
        <f t="shared" si="15"/>
        <v>0.6363636363636364</v>
      </c>
      <c r="T41" s="33">
        <f t="shared" si="16"/>
        <v>0</v>
      </c>
      <c r="U41" s="33">
        <f t="shared" si="10"/>
        <v>1.25</v>
      </c>
      <c r="V41" s="34">
        <f t="shared" si="17"/>
        <v>0.75</v>
      </c>
      <c r="W41" s="35">
        <f t="shared" si="11"/>
        <v>0.7297297297297297</v>
      </c>
      <c r="X41" s="33">
        <v>0.6410256410256411</v>
      </c>
      <c r="Y41" s="34">
        <v>0.7948717948717948</v>
      </c>
      <c r="Z41" s="137">
        <v>0.41949292064537375</v>
      </c>
      <c r="AA41" s="138">
        <v>0.43965800723446236</v>
      </c>
      <c r="AB41" s="139">
        <v>0.528519617540389</v>
      </c>
    </row>
    <row r="42" spans="1:28" s="151" customFormat="1" ht="13.5" customHeight="1">
      <c r="A42" s="317"/>
      <c r="B42" s="135" t="s">
        <v>37</v>
      </c>
      <c r="C42" s="79">
        <v>6</v>
      </c>
      <c r="D42" s="80">
        <v>14</v>
      </c>
      <c r="E42" s="80">
        <v>1</v>
      </c>
      <c r="F42" s="80">
        <v>8</v>
      </c>
      <c r="G42" s="80">
        <v>3</v>
      </c>
      <c r="H42" s="80">
        <v>5</v>
      </c>
      <c r="I42" s="81">
        <v>1</v>
      </c>
      <c r="J42" s="26">
        <f t="shared" si="12"/>
        <v>38</v>
      </c>
      <c r="K42" s="80">
        <v>26</v>
      </c>
      <c r="L42" s="81">
        <v>25</v>
      </c>
      <c r="M42" s="79">
        <v>1357</v>
      </c>
      <c r="N42" s="80">
        <v>1308</v>
      </c>
      <c r="O42" s="136">
        <v>1424</v>
      </c>
      <c r="P42" s="32">
        <f t="shared" si="13"/>
        <v>2</v>
      </c>
      <c r="Q42" s="33">
        <f t="shared" si="9"/>
        <v>2.3333333333333335</v>
      </c>
      <c r="R42" s="33">
        <f t="shared" si="14"/>
        <v>0.2</v>
      </c>
      <c r="S42" s="33">
        <f t="shared" si="15"/>
        <v>0.7272727272727273</v>
      </c>
      <c r="T42" s="33">
        <f t="shared" si="16"/>
        <v>0.75</v>
      </c>
      <c r="U42" s="33">
        <f t="shared" si="10"/>
        <v>1.25</v>
      </c>
      <c r="V42" s="34">
        <f t="shared" si="17"/>
        <v>0.25</v>
      </c>
      <c r="W42" s="35">
        <f t="shared" si="11"/>
        <v>1.027027027027027</v>
      </c>
      <c r="X42" s="33">
        <v>0.6666666666666666</v>
      </c>
      <c r="Y42" s="34">
        <v>0.6410256410256411</v>
      </c>
      <c r="Z42" s="137">
        <v>0.4459415050936576</v>
      </c>
      <c r="AA42" s="138">
        <v>0.43111404087013844</v>
      </c>
      <c r="AB42" s="139">
        <v>0.469502143092648</v>
      </c>
    </row>
    <row r="43" spans="1:28" s="151" customFormat="1" ht="13.5" customHeight="1">
      <c r="A43" s="317"/>
      <c r="B43" s="135" t="s">
        <v>38</v>
      </c>
      <c r="C43" s="79">
        <v>3</v>
      </c>
      <c r="D43" s="80">
        <v>2</v>
      </c>
      <c r="E43" s="80">
        <v>1</v>
      </c>
      <c r="F43" s="80">
        <v>8</v>
      </c>
      <c r="G43" s="80">
        <v>1</v>
      </c>
      <c r="H43" s="80">
        <v>3</v>
      </c>
      <c r="I43" s="81">
        <v>0</v>
      </c>
      <c r="J43" s="26">
        <f t="shared" si="12"/>
        <v>18</v>
      </c>
      <c r="K43" s="80">
        <v>28</v>
      </c>
      <c r="L43" s="81">
        <v>25</v>
      </c>
      <c r="M43" s="79">
        <v>1287</v>
      </c>
      <c r="N43" s="80">
        <v>1366</v>
      </c>
      <c r="O43" s="136">
        <v>1482</v>
      </c>
      <c r="P43" s="32">
        <f t="shared" si="13"/>
        <v>1</v>
      </c>
      <c r="Q43" s="33">
        <f t="shared" si="9"/>
        <v>0.3333333333333333</v>
      </c>
      <c r="R43" s="33">
        <f t="shared" si="14"/>
        <v>0.2</v>
      </c>
      <c r="S43" s="33">
        <f t="shared" si="15"/>
        <v>0.7272727272727273</v>
      </c>
      <c r="T43" s="33">
        <f t="shared" si="16"/>
        <v>0.25</v>
      </c>
      <c r="U43" s="33">
        <f t="shared" si="10"/>
        <v>0.75</v>
      </c>
      <c r="V43" s="34">
        <f t="shared" si="17"/>
        <v>0</v>
      </c>
      <c r="W43" s="35">
        <f t="shared" si="11"/>
        <v>0.4864864864864865</v>
      </c>
      <c r="X43" s="33">
        <v>0.717948717948718</v>
      </c>
      <c r="Y43" s="34">
        <v>0.6410256410256411</v>
      </c>
      <c r="Z43" s="137">
        <v>0.422244094488189</v>
      </c>
      <c r="AA43" s="138">
        <v>0.4493421052631579</v>
      </c>
      <c r="AB43" s="139">
        <v>0.487339690891154</v>
      </c>
    </row>
    <row r="44" spans="1:28" s="151" customFormat="1" ht="13.5" customHeight="1">
      <c r="A44" s="318"/>
      <c r="B44" s="140" t="s">
        <v>39</v>
      </c>
      <c r="C44" s="82">
        <v>7</v>
      </c>
      <c r="D44" s="83">
        <v>13</v>
      </c>
      <c r="E44" s="83">
        <v>4</v>
      </c>
      <c r="F44" s="83">
        <v>6</v>
      </c>
      <c r="G44" s="83">
        <v>3</v>
      </c>
      <c r="H44" s="83">
        <v>0</v>
      </c>
      <c r="I44" s="84">
        <v>0</v>
      </c>
      <c r="J44" s="26">
        <f t="shared" si="12"/>
        <v>33</v>
      </c>
      <c r="K44" s="83">
        <v>18</v>
      </c>
      <c r="L44" s="84">
        <v>22</v>
      </c>
      <c r="M44" s="82">
        <v>1424</v>
      </c>
      <c r="N44" s="83">
        <v>1428</v>
      </c>
      <c r="O44" s="141">
        <v>1452</v>
      </c>
      <c r="P44" s="32">
        <f t="shared" si="13"/>
        <v>2.3333333333333335</v>
      </c>
      <c r="Q44" s="33">
        <f t="shared" si="9"/>
        <v>2.1666666666666665</v>
      </c>
      <c r="R44" s="33">
        <f t="shared" si="14"/>
        <v>0.8</v>
      </c>
      <c r="S44" s="33">
        <f t="shared" si="15"/>
        <v>0.5454545454545454</v>
      </c>
      <c r="T44" s="33">
        <f t="shared" si="16"/>
        <v>0.75</v>
      </c>
      <c r="U44" s="33">
        <f t="shared" si="10"/>
        <v>0</v>
      </c>
      <c r="V44" s="34">
        <f t="shared" si="17"/>
        <v>0</v>
      </c>
      <c r="W44" s="35">
        <f t="shared" si="11"/>
        <v>0.8918918918918919</v>
      </c>
      <c r="X44" s="47">
        <v>0.46153846153846156</v>
      </c>
      <c r="Y44" s="48">
        <v>0.5641025641025641</v>
      </c>
      <c r="Z44" s="142">
        <v>0.4682670174284775</v>
      </c>
      <c r="AA44" s="143">
        <v>0.4695823742190069</v>
      </c>
      <c r="AB44" s="144">
        <v>0.477160696680907</v>
      </c>
    </row>
    <row r="45" spans="1:28" s="151" customFormat="1" ht="13.5" customHeight="1">
      <c r="A45" s="316">
        <v>10</v>
      </c>
      <c r="B45" s="135" t="s">
        <v>40</v>
      </c>
      <c r="C45" s="79">
        <v>10</v>
      </c>
      <c r="D45" s="80">
        <v>8</v>
      </c>
      <c r="E45" s="80">
        <v>4</v>
      </c>
      <c r="F45" s="80">
        <v>6</v>
      </c>
      <c r="G45" s="80">
        <v>1</v>
      </c>
      <c r="H45" s="80">
        <v>11</v>
      </c>
      <c r="I45" s="81">
        <v>1</v>
      </c>
      <c r="J45" s="223">
        <f t="shared" si="12"/>
        <v>41</v>
      </c>
      <c r="K45" s="80">
        <v>27</v>
      </c>
      <c r="L45" s="81">
        <v>35</v>
      </c>
      <c r="M45" s="79">
        <v>1683</v>
      </c>
      <c r="N45" s="80">
        <v>1369</v>
      </c>
      <c r="O45" s="136">
        <v>2145</v>
      </c>
      <c r="P45" s="89">
        <f t="shared" si="13"/>
        <v>3.3333333333333335</v>
      </c>
      <c r="Q45" s="90">
        <f t="shared" si="9"/>
        <v>1.3333333333333333</v>
      </c>
      <c r="R45" s="90">
        <f t="shared" si="14"/>
        <v>0.8</v>
      </c>
      <c r="S45" s="90">
        <f t="shared" si="15"/>
        <v>0.5454545454545454</v>
      </c>
      <c r="T45" s="90">
        <f t="shared" si="16"/>
        <v>0.25</v>
      </c>
      <c r="U45" s="90">
        <f t="shared" si="10"/>
        <v>2.75</v>
      </c>
      <c r="V45" s="227">
        <f t="shared" si="17"/>
        <v>0.25</v>
      </c>
      <c r="W45" s="92">
        <f t="shared" si="11"/>
        <v>1.1081081081081081</v>
      </c>
      <c r="X45" s="33">
        <v>0.6923076923076923</v>
      </c>
      <c r="Y45" s="34">
        <v>0.8974358974358975</v>
      </c>
      <c r="Z45" s="137">
        <v>0.5519842571334864</v>
      </c>
      <c r="AA45" s="138">
        <v>0.44694743715311785</v>
      </c>
      <c r="AB45" s="139">
        <v>0.705360078921407</v>
      </c>
    </row>
    <row r="46" spans="1:28" s="151" customFormat="1" ht="13.5" customHeight="1">
      <c r="A46" s="317"/>
      <c r="B46" s="135" t="s">
        <v>41</v>
      </c>
      <c r="C46" s="79">
        <v>4</v>
      </c>
      <c r="D46" s="80">
        <v>8</v>
      </c>
      <c r="E46" s="80">
        <v>3</v>
      </c>
      <c r="F46" s="80">
        <v>2</v>
      </c>
      <c r="G46" s="80">
        <v>0</v>
      </c>
      <c r="H46" s="80">
        <v>3</v>
      </c>
      <c r="I46" s="81">
        <v>1</v>
      </c>
      <c r="J46" s="26">
        <f t="shared" si="12"/>
        <v>21</v>
      </c>
      <c r="K46" s="80">
        <v>21</v>
      </c>
      <c r="L46" s="81">
        <v>26</v>
      </c>
      <c r="M46" s="79">
        <v>1838</v>
      </c>
      <c r="N46" s="80">
        <v>1577</v>
      </c>
      <c r="O46" s="136">
        <v>2204</v>
      </c>
      <c r="P46" s="32">
        <f t="shared" si="13"/>
        <v>1.3333333333333333</v>
      </c>
      <c r="Q46" s="33">
        <f t="shared" si="9"/>
        <v>1.3333333333333333</v>
      </c>
      <c r="R46" s="33">
        <f t="shared" si="14"/>
        <v>0.6</v>
      </c>
      <c r="S46" s="33">
        <f t="shared" si="15"/>
        <v>0.18181818181818182</v>
      </c>
      <c r="T46" s="33">
        <f t="shared" si="16"/>
        <v>0</v>
      </c>
      <c r="U46" s="33">
        <f t="shared" si="10"/>
        <v>0.75</v>
      </c>
      <c r="V46" s="228">
        <f t="shared" si="17"/>
        <v>0.25</v>
      </c>
      <c r="W46" s="35">
        <f t="shared" si="11"/>
        <v>0.5675675675675675</v>
      </c>
      <c r="X46" s="33">
        <v>0.5384615384615384</v>
      </c>
      <c r="Y46" s="34">
        <v>0.6666666666666666</v>
      </c>
      <c r="Z46" s="137">
        <v>0.603216278306531</v>
      </c>
      <c r="AA46" s="138">
        <v>0.5185794146662283</v>
      </c>
      <c r="AB46" s="139">
        <v>0.723809523809524</v>
      </c>
    </row>
    <row r="47" spans="1:28" s="151" customFormat="1" ht="13.5" customHeight="1">
      <c r="A47" s="317"/>
      <c r="B47" s="135" t="s">
        <v>42</v>
      </c>
      <c r="C47" s="79">
        <v>9</v>
      </c>
      <c r="D47" s="80">
        <v>6</v>
      </c>
      <c r="E47" s="80">
        <v>6</v>
      </c>
      <c r="F47" s="80">
        <v>8</v>
      </c>
      <c r="G47" s="80">
        <v>0</v>
      </c>
      <c r="H47" s="80">
        <v>7</v>
      </c>
      <c r="I47" s="81">
        <v>0</v>
      </c>
      <c r="J47" s="26">
        <f t="shared" si="12"/>
        <v>36</v>
      </c>
      <c r="K47" s="80">
        <v>14</v>
      </c>
      <c r="L47" s="81">
        <v>61</v>
      </c>
      <c r="M47" s="79">
        <v>2161</v>
      </c>
      <c r="N47" s="80">
        <v>2130</v>
      </c>
      <c r="O47" s="136">
        <v>3237</v>
      </c>
      <c r="P47" s="32">
        <f t="shared" si="13"/>
        <v>3</v>
      </c>
      <c r="Q47" s="33">
        <f t="shared" si="9"/>
        <v>1</v>
      </c>
      <c r="R47" s="33">
        <f t="shared" si="14"/>
        <v>1.2</v>
      </c>
      <c r="S47" s="33">
        <f t="shared" si="15"/>
        <v>0.7272727272727273</v>
      </c>
      <c r="T47" s="33">
        <f t="shared" si="16"/>
        <v>0</v>
      </c>
      <c r="U47" s="33">
        <f t="shared" si="10"/>
        <v>1.75</v>
      </c>
      <c r="V47" s="228">
        <f t="shared" si="17"/>
        <v>0</v>
      </c>
      <c r="W47" s="35">
        <f t="shared" si="11"/>
        <v>0.972972972972973</v>
      </c>
      <c r="X47" s="33">
        <v>0.358974358974359</v>
      </c>
      <c r="Y47" s="34">
        <v>1.564102564102564</v>
      </c>
      <c r="Z47" s="137">
        <v>0.7039087947882736</v>
      </c>
      <c r="AA47" s="138">
        <v>0.700888450148075</v>
      </c>
      <c r="AB47" s="139">
        <v>1.06235641614703</v>
      </c>
    </row>
    <row r="48" spans="1:28" s="151" customFormat="1" ht="13.5" customHeight="1">
      <c r="A48" s="318"/>
      <c r="B48" s="140" t="s">
        <v>43</v>
      </c>
      <c r="C48" s="82">
        <v>5</v>
      </c>
      <c r="D48" s="83">
        <v>17</v>
      </c>
      <c r="E48" s="83">
        <v>6</v>
      </c>
      <c r="F48" s="83">
        <v>3</v>
      </c>
      <c r="G48" s="83">
        <v>1</v>
      </c>
      <c r="H48" s="83">
        <v>4</v>
      </c>
      <c r="I48" s="84">
        <v>1</v>
      </c>
      <c r="J48" s="40">
        <f t="shared" si="12"/>
        <v>37</v>
      </c>
      <c r="K48" s="83">
        <v>38</v>
      </c>
      <c r="L48" s="84">
        <v>54</v>
      </c>
      <c r="M48" s="82">
        <v>2815</v>
      </c>
      <c r="N48" s="83">
        <v>2118</v>
      </c>
      <c r="O48" s="141">
        <v>3795</v>
      </c>
      <c r="P48" s="46">
        <f t="shared" si="13"/>
        <v>1.6666666666666667</v>
      </c>
      <c r="Q48" s="47">
        <f t="shared" si="9"/>
        <v>2.8333333333333335</v>
      </c>
      <c r="R48" s="47">
        <f t="shared" si="14"/>
        <v>1.2</v>
      </c>
      <c r="S48" s="47">
        <f t="shared" si="15"/>
        <v>0.2727272727272727</v>
      </c>
      <c r="T48" s="47">
        <f t="shared" si="16"/>
        <v>0.25</v>
      </c>
      <c r="U48" s="47">
        <f t="shared" si="10"/>
        <v>1</v>
      </c>
      <c r="V48" s="229">
        <f t="shared" si="17"/>
        <v>0.25</v>
      </c>
      <c r="W48" s="49">
        <f t="shared" si="11"/>
        <v>1</v>
      </c>
      <c r="X48" s="47">
        <v>0.9743589743589743</v>
      </c>
      <c r="Y48" s="48">
        <v>1.3846153846153846</v>
      </c>
      <c r="Z48" s="142">
        <v>0.9229508196721311</v>
      </c>
      <c r="AA48" s="138">
        <v>0.6971691902567478</v>
      </c>
      <c r="AB48" s="139">
        <v>1.24917709019091</v>
      </c>
    </row>
    <row r="49" spans="1:28" s="151" customFormat="1" ht="13.5" customHeight="1">
      <c r="A49" s="316">
        <v>11</v>
      </c>
      <c r="B49" s="145" t="s">
        <v>44</v>
      </c>
      <c r="C49" s="86">
        <v>12</v>
      </c>
      <c r="D49" s="87">
        <v>5</v>
      </c>
      <c r="E49" s="87">
        <v>5</v>
      </c>
      <c r="F49" s="87">
        <v>13</v>
      </c>
      <c r="G49" s="87">
        <v>3</v>
      </c>
      <c r="H49" s="87">
        <v>21</v>
      </c>
      <c r="I49" s="88">
        <v>0</v>
      </c>
      <c r="J49" s="26">
        <f t="shared" si="12"/>
        <v>59</v>
      </c>
      <c r="K49" s="87">
        <v>41</v>
      </c>
      <c r="L49" s="88">
        <v>71</v>
      </c>
      <c r="M49" s="86">
        <v>3423</v>
      </c>
      <c r="N49" s="87">
        <v>3063</v>
      </c>
      <c r="O49" s="147">
        <v>4982</v>
      </c>
      <c r="P49" s="32">
        <f t="shared" si="13"/>
        <v>4</v>
      </c>
      <c r="Q49" s="33">
        <f t="shared" si="9"/>
        <v>0.8333333333333334</v>
      </c>
      <c r="R49" s="33">
        <f t="shared" si="14"/>
        <v>1</v>
      </c>
      <c r="S49" s="33">
        <f t="shared" si="15"/>
        <v>1.1818181818181819</v>
      </c>
      <c r="T49" s="33">
        <f t="shared" si="16"/>
        <v>0.75</v>
      </c>
      <c r="U49" s="33">
        <f t="shared" si="10"/>
        <v>5.25</v>
      </c>
      <c r="V49" s="34">
        <f t="shared" si="17"/>
        <v>0</v>
      </c>
      <c r="W49" s="35">
        <f t="shared" si="11"/>
        <v>1.5945945945945945</v>
      </c>
      <c r="X49" s="90">
        <v>1.0512820512820513</v>
      </c>
      <c r="Y49" s="91">
        <v>1.8205128205128205</v>
      </c>
      <c r="Z49" s="148">
        <v>1.122295081967213</v>
      </c>
      <c r="AA49" s="149">
        <v>1.007234462347912</v>
      </c>
      <c r="AB49" s="150">
        <v>1.63666228646517</v>
      </c>
    </row>
    <row r="50" spans="1:28" s="151" customFormat="1" ht="13.5" customHeight="1">
      <c r="A50" s="317"/>
      <c r="B50" s="135" t="s">
        <v>45</v>
      </c>
      <c r="C50" s="79">
        <v>12</v>
      </c>
      <c r="D50" s="80">
        <v>28</v>
      </c>
      <c r="E50" s="80">
        <v>17</v>
      </c>
      <c r="F50" s="80">
        <v>10</v>
      </c>
      <c r="G50" s="80">
        <v>3</v>
      </c>
      <c r="H50" s="80">
        <v>14</v>
      </c>
      <c r="I50" s="81">
        <v>0</v>
      </c>
      <c r="J50" s="26">
        <f t="shared" si="12"/>
        <v>84</v>
      </c>
      <c r="K50" s="80">
        <v>45</v>
      </c>
      <c r="L50" s="81">
        <v>73</v>
      </c>
      <c r="M50" s="79">
        <v>3835</v>
      </c>
      <c r="N50" s="80">
        <v>3545</v>
      </c>
      <c r="O50" s="136">
        <v>5393</v>
      </c>
      <c r="P50" s="32">
        <f t="shared" si="13"/>
        <v>4</v>
      </c>
      <c r="Q50" s="33">
        <f t="shared" si="9"/>
        <v>4.666666666666667</v>
      </c>
      <c r="R50" s="33">
        <f t="shared" si="14"/>
        <v>3.4</v>
      </c>
      <c r="S50" s="33">
        <f t="shared" si="15"/>
        <v>0.9090909090909091</v>
      </c>
      <c r="T50" s="33">
        <f t="shared" si="16"/>
        <v>0.75</v>
      </c>
      <c r="U50" s="33">
        <f t="shared" si="10"/>
        <v>3.5</v>
      </c>
      <c r="V50" s="34">
        <f t="shared" si="17"/>
        <v>0</v>
      </c>
      <c r="W50" s="35">
        <f t="shared" si="11"/>
        <v>2.27027027027027</v>
      </c>
      <c r="X50" s="33">
        <v>1.1538461538461537</v>
      </c>
      <c r="Y50" s="34">
        <v>1.8717948717948718</v>
      </c>
      <c r="Z50" s="137">
        <v>1.2590282337491792</v>
      </c>
      <c r="AA50" s="138">
        <v>1.1645860709592641</v>
      </c>
      <c r="AB50" s="139">
        <v>1.76993764358385</v>
      </c>
    </row>
    <row r="51" spans="1:28" s="151" customFormat="1" ht="13.5" customHeight="1">
      <c r="A51" s="317"/>
      <c r="B51" s="135" t="s">
        <v>46</v>
      </c>
      <c r="C51" s="79">
        <v>17</v>
      </c>
      <c r="D51" s="80">
        <v>11</v>
      </c>
      <c r="E51" s="80">
        <v>11</v>
      </c>
      <c r="F51" s="80">
        <v>18</v>
      </c>
      <c r="G51" s="80">
        <v>0</v>
      </c>
      <c r="H51" s="80">
        <v>23</v>
      </c>
      <c r="I51" s="81">
        <v>0</v>
      </c>
      <c r="J51" s="26">
        <f t="shared" si="12"/>
        <v>80</v>
      </c>
      <c r="K51" s="80">
        <v>54</v>
      </c>
      <c r="L51" s="81">
        <v>97</v>
      </c>
      <c r="M51" s="79">
        <v>4714</v>
      </c>
      <c r="N51" s="80">
        <v>3911</v>
      </c>
      <c r="O51" s="136">
        <v>6124</v>
      </c>
      <c r="P51" s="32">
        <f t="shared" si="13"/>
        <v>5.666666666666667</v>
      </c>
      <c r="Q51" s="33">
        <f t="shared" si="9"/>
        <v>1.8333333333333333</v>
      </c>
      <c r="R51" s="33">
        <f t="shared" si="14"/>
        <v>2.2</v>
      </c>
      <c r="S51" s="33">
        <f t="shared" si="15"/>
        <v>1.6363636363636365</v>
      </c>
      <c r="T51" s="33">
        <f t="shared" si="16"/>
        <v>0</v>
      </c>
      <c r="U51" s="33">
        <f t="shared" si="10"/>
        <v>5.75</v>
      </c>
      <c r="V51" s="34">
        <f t="shared" si="17"/>
        <v>0</v>
      </c>
      <c r="W51" s="35">
        <f t="shared" si="11"/>
        <v>2.1621621621621623</v>
      </c>
      <c r="X51" s="33">
        <v>1.3846153846153846</v>
      </c>
      <c r="Y51" s="34">
        <v>2.4871794871794872</v>
      </c>
      <c r="Z51" s="137">
        <v>1.54506719108489</v>
      </c>
      <c r="AA51" s="138">
        <v>1.2856673241288625</v>
      </c>
      <c r="AB51" s="139">
        <v>2.01182654402102</v>
      </c>
    </row>
    <row r="52" spans="1:28" s="151" customFormat="1" ht="13.5" customHeight="1">
      <c r="A52" s="318"/>
      <c r="B52" s="140" t="s">
        <v>47</v>
      </c>
      <c r="C52" s="82">
        <v>11</v>
      </c>
      <c r="D52" s="83">
        <v>43</v>
      </c>
      <c r="E52" s="83">
        <v>26</v>
      </c>
      <c r="F52" s="83">
        <v>34</v>
      </c>
      <c r="G52" s="83">
        <v>2</v>
      </c>
      <c r="H52" s="83">
        <v>13</v>
      </c>
      <c r="I52" s="84">
        <v>3</v>
      </c>
      <c r="J52" s="26">
        <f t="shared" si="12"/>
        <v>132</v>
      </c>
      <c r="K52" s="83">
        <v>52</v>
      </c>
      <c r="L52" s="84">
        <v>121</v>
      </c>
      <c r="M52" s="82">
        <v>5813</v>
      </c>
      <c r="N52" s="83">
        <v>4328</v>
      </c>
      <c r="O52" s="141">
        <v>7054</v>
      </c>
      <c r="P52" s="32">
        <f t="shared" si="13"/>
        <v>3.6666666666666665</v>
      </c>
      <c r="Q52" s="33">
        <f t="shared" si="9"/>
        <v>7.166666666666667</v>
      </c>
      <c r="R52" s="33">
        <f t="shared" si="14"/>
        <v>5.2</v>
      </c>
      <c r="S52" s="33">
        <f t="shared" si="15"/>
        <v>3.090909090909091</v>
      </c>
      <c r="T52" s="33">
        <f t="shared" si="16"/>
        <v>0.5</v>
      </c>
      <c r="U52" s="33">
        <f t="shared" si="10"/>
        <v>3.25</v>
      </c>
      <c r="V52" s="34">
        <f t="shared" si="17"/>
        <v>0.75</v>
      </c>
      <c r="W52" s="35">
        <f t="shared" si="11"/>
        <v>3.5675675675675675</v>
      </c>
      <c r="X52" s="47">
        <v>1.3333333333333333</v>
      </c>
      <c r="Y52" s="48">
        <v>3.1025641025641026</v>
      </c>
      <c r="Z52" s="142">
        <v>1.9034053700065487</v>
      </c>
      <c r="AA52" s="143">
        <v>1.4232160473528443</v>
      </c>
      <c r="AB52" s="144">
        <v>2.31430446194225</v>
      </c>
    </row>
    <row r="53" spans="1:28" s="151" customFormat="1" ht="13.5" customHeight="1">
      <c r="A53" s="316">
        <v>12</v>
      </c>
      <c r="B53" s="145" t="s">
        <v>48</v>
      </c>
      <c r="C53" s="86">
        <v>20</v>
      </c>
      <c r="D53" s="87">
        <v>23</v>
      </c>
      <c r="E53" s="87">
        <v>10</v>
      </c>
      <c r="F53" s="87">
        <v>23</v>
      </c>
      <c r="G53" s="87">
        <v>5</v>
      </c>
      <c r="H53" s="87">
        <v>23</v>
      </c>
      <c r="I53" s="88">
        <v>2</v>
      </c>
      <c r="J53" s="223">
        <f t="shared" si="12"/>
        <v>106</v>
      </c>
      <c r="K53" s="87">
        <v>44</v>
      </c>
      <c r="L53" s="88">
        <v>164</v>
      </c>
      <c r="M53" s="86">
        <v>6060</v>
      </c>
      <c r="N53" s="87">
        <v>5561</v>
      </c>
      <c r="O53" s="147">
        <v>7488</v>
      </c>
      <c r="P53" s="89">
        <f t="shared" si="13"/>
        <v>6.666666666666667</v>
      </c>
      <c r="Q53" s="90">
        <f t="shared" si="9"/>
        <v>3.8333333333333335</v>
      </c>
      <c r="R53" s="90">
        <f t="shared" si="14"/>
        <v>2</v>
      </c>
      <c r="S53" s="90">
        <f t="shared" si="15"/>
        <v>2.090909090909091</v>
      </c>
      <c r="T53" s="90">
        <f t="shared" si="16"/>
        <v>1.25</v>
      </c>
      <c r="U53" s="90">
        <f t="shared" si="10"/>
        <v>5.75</v>
      </c>
      <c r="V53" s="227">
        <f t="shared" si="17"/>
        <v>0.5</v>
      </c>
      <c r="W53" s="92">
        <f t="shared" si="11"/>
        <v>2.864864864864865</v>
      </c>
      <c r="X53" s="90">
        <v>1.1282051282051282</v>
      </c>
      <c r="Y53" s="91">
        <v>4.205128205128205</v>
      </c>
      <c r="Z53" s="148">
        <v>1.9862340216322518</v>
      </c>
      <c r="AA53" s="138">
        <v>1.8268725361366622</v>
      </c>
      <c r="AB53" s="139">
        <v>2.45669291338582</v>
      </c>
    </row>
    <row r="54" spans="1:28" s="151" customFormat="1" ht="13.5" customHeight="1">
      <c r="A54" s="317"/>
      <c r="B54" s="135" t="s">
        <v>49</v>
      </c>
      <c r="C54" s="79">
        <v>19</v>
      </c>
      <c r="D54" s="80">
        <v>52</v>
      </c>
      <c r="E54" s="80">
        <v>40</v>
      </c>
      <c r="F54" s="80">
        <v>33</v>
      </c>
      <c r="G54" s="80">
        <v>2</v>
      </c>
      <c r="H54" s="80">
        <v>15</v>
      </c>
      <c r="I54" s="81">
        <v>4</v>
      </c>
      <c r="J54" s="26">
        <f t="shared" si="12"/>
        <v>165</v>
      </c>
      <c r="K54" s="80">
        <v>75</v>
      </c>
      <c r="L54" s="81">
        <v>153</v>
      </c>
      <c r="M54" s="79">
        <v>7901</v>
      </c>
      <c r="N54" s="80">
        <v>5613</v>
      </c>
      <c r="O54" s="136">
        <v>8171</v>
      </c>
      <c r="P54" s="32">
        <f t="shared" si="13"/>
        <v>6.333333333333333</v>
      </c>
      <c r="Q54" s="33">
        <f t="shared" si="9"/>
        <v>8.666666666666666</v>
      </c>
      <c r="R54" s="33">
        <f t="shared" si="14"/>
        <v>8</v>
      </c>
      <c r="S54" s="33">
        <f t="shared" si="15"/>
        <v>3</v>
      </c>
      <c r="T54" s="33">
        <f t="shared" si="16"/>
        <v>0.5</v>
      </c>
      <c r="U54" s="33">
        <f t="shared" si="10"/>
        <v>3.75</v>
      </c>
      <c r="V54" s="34">
        <f t="shared" si="17"/>
        <v>1</v>
      </c>
      <c r="W54" s="35">
        <f t="shared" si="11"/>
        <v>4.45945945945946</v>
      </c>
      <c r="X54" s="33">
        <v>1.9230769230769231</v>
      </c>
      <c r="Y54" s="34">
        <v>3.923076923076923</v>
      </c>
      <c r="Z54" s="137">
        <v>2.5904918032786886</v>
      </c>
      <c r="AA54" s="138">
        <v>1.8427445830597504</v>
      </c>
      <c r="AB54" s="139">
        <v>2.68253447143795</v>
      </c>
    </row>
    <row r="55" spans="1:28" s="151" customFormat="1" ht="13.5" customHeight="1">
      <c r="A55" s="317"/>
      <c r="B55" s="135" t="s">
        <v>50</v>
      </c>
      <c r="C55" s="79">
        <v>23</v>
      </c>
      <c r="D55" s="80">
        <v>46</v>
      </c>
      <c r="E55" s="80">
        <v>12</v>
      </c>
      <c r="F55" s="80">
        <v>17</v>
      </c>
      <c r="G55" s="80">
        <v>6</v>
      </c>
      <c r="H55" s="80">
        <v>17</v>
      </c>
      <c r="I55" s="81">
        <v>9</v>
      </c>
      <c r="J55" s="26">
        <f t="shared" si="12"/>
        <v>130</v>
      </c>
      <c r="K55" s="80">
        <v>54</v>
      </c>
      <c r="L55" s="81">
        <v>198</v>
      </c>
      <c r="M55" s="79">
        <v>7199</v>
      </c>
      <c r="N55" s="80">
        <v>7103</v>
      </c>
      <c r="O55" s="136">
        <v>9047</v>
      </c>
      <c r="P55" s="32">
        <f t="shared" si="13"/>
        <v>7.666666666666667</v>
      </c>
      <c r="Q55" s="33">
        <f t="shared" si="9"/>
        <v>7.666666666666667</v>
      </c>
      <c r="R55" s="33">
        <f t="shared" si="14"/>
        <v>2.4</v>
      </c>
      <c r="S55" s="33">
        <f t="shared" si="15"/>
        <v>1.5454545454545454</v>
      </c>
      <c r="T55" s="33">
        <f t="shared" si="16"/>
        <v>1.5</v>
      </c>
      <c r="U55" s="33">
        <f t="shared" si="10"/>
        <v>4.25</v>
      </c>
      <c r="V55" s="34">
        <f t="shared" si="17"/>
        <v>2.25</v>
      </c>
      <c r="W55" s="35">
        <f t="shared" si="11"/>
        <v>3.5135135135135136</v>
      </c>
      <c r="X55" s="33">
        <v>1.3846153846153846</v>
      </c>
      <c r="Y55" s="34">
        <v>5.076923076923077</v>
      </c>
      <c r="Z55" s="137">
        <v>2.3642036124794745</v>
      </c>
      <c r="AA55" s="138">
        <v>2.329616267628731</v>
      </c>
      <c r="AB55" s="139">
        <v>2.97305290831416</v>
      </c>
    </row>
    <row r="56" spans="1:28" s="151" customFormat="1" ht="13.5" customHeight="1">
      <c r="A56" s="317"/>
      <c r="B56" s="135" t="s">
        <v>51</v>
      </c>
      <c r="C56" s="79">
        <v>10</v>
      </c>
      <c r="D56" s="80">
        <v>36</v>
      </c>
      <c r="E56" s="80">
        <v>14</v>
      </c>
      <c r="F56" s="80">
        <v>28</v>
      </c>
      <c r="G56" s="80">
        <v>7</v>
      </c>
      <c r="H56" s="80">
        <v>18</v>
      </c>
      <c r="I56" s="81">
        <v>18</v>
      </c>
      <c r="J56" s="26">
        <f t="shared" si="12"/>
        <v>131</v>
      </c>
      <c r="K56" s="80">
        <v>122</v>
      </c>
      <c r="L56" s="81">
        <v>167</v>
      </c>
      <c r="M56" s="79">
        <v>6942</v>
      </c>
      <c r="N56" s="80">
        <v>7111</v>
      </c>
      <c r="O56" s="136">
        <v>9609</v>
      </c>
      <c r="P56" s="32">
        <f t="shared" si="13"/>
        <v>3.3333333333333335</v>
      </c>
      <c r="Q56" s="33">
        <f t="shared" si="9"/>
        <v>6</v>
      </c>
      <c r="R56" s="33">
        <f t="shared" si="14"/>
        <v>2.8</v>
      </c>
      <c r="S56" s="33">
        <f t="shared" si="15"/>
        <v>2.5454545454545454</v>
      </c>
      <c r="T56" s="33">
        <f t="shared" si="16"/>
        <v>1.75</v>
      </c>
      <c r="U56" s="33">
        <f t="shared" si="10"/>
        <v>4.5</v>
      </c>
      <c r="V56" s="34">
        <f t="shared" si="17"/>
        <v>4.5</v>
      </c>
      <c r="W56" s="35">
        <f t="shared" si="11"/>
        <v>3.5405405405405403</v>
      </c>
      <c r="X56" s="33">
        <v>3.128205128205128</v>
      </c>
      <c r="Y56" s="34">
        <v>4.282051282051282</v>
      </c>
      <c r="Z56" s="137">
        <v>2.304015930965815</v>
      </c>
      <c r="AA56" s="138">
        <v>2.3376068376068377</v>
      </c>
      <c r="AB56" s="139">
        <v>3.15877712031558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57</v>
      </c>
      <c r="L57" s="236"/>
      <c r="M57" s="255"/>
      <c r="N57" s="254">
        <v>6058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1.4615384615384615</v>
      </c>
      <c r="Y57" s="236"/>
      <c r="Z57" s="261"/>
      <c r="AA57" s="138">
        <v>1.9993399339933993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292</v>
      </c>
      <c r="D58" s="94">
        <f t="shared" si="18"/>
        <v>626</v>
      </c>
      <c r="E58" s="94">
        <f t="shared" si="18"/>
        <v>278</v>
      </c>
      <c r="F58" s="94">
        <f t="shared" si="18"/>
        <v>1094</v>
      </c>
      <c r="G58" s="94">
        <f t="shared" si="18"/>
        <v>347</v>
      </c>
      <c r="H58" s="94">
        <f t="shared" si="18"/>
        <v>401</v>
      </c>
      <c r="I58" s="95">
        <f t="shared" si="18"/>
        <v>133</v>
      </c>
      <c r="J58" s="224">
        <f t="shared" si="12"/>
        <v>3171</v>
      </c>
      <c r="K58" s="94">
        <v>3982</v>
      </c>
      <c r="L58" s="95">
        <v>3809</v>
      </c>
      <c r="M58" s="93">
        <f>SUM(M5:M57)</f>
        <v>241341</v>
      </c>
      <c r="N58" s="94">
        <v>245750</v>
      </c>
      <c r="O58" s="152">
        <v>250561</v>
      </c>
      <c r="P58" s="99">
        <f>C58/3</f>
        <v>97.33333333333333</v>
      </c>
      <c r="Q58" s="100">
        <f>(SUM(D5:D17)/7)+(SUM(D18:D56)/6)</f>
        <v>100.4047619047619</v>
      </c>
      <c r="R58" s="100">
        <f>E58/5</f>
        <v>55.6</v>
      </c>
      <c r="S58" s="100">
        <f>F58/11</f>
        <v>99.45454545454545</v>
      </c>
      <c r="T58" s="100">
        <f>G58/4</f>
        <v>86.75</v>
      </c>
      <c r="U58" s="100">
        <f>(SUM(H5:H17)/5)+(SUM(H18:H56)/4)</f>
        <v>96.35</v>
      </c>
      <c r="V58" s="153">
        <f>I58/4</f>
        <v>33.25</v>
      </c>
      <c r="W58" s="225">
        <f>(SUM(J5:J17)/39)+(SUM(J18:J56)/37)</f>
        <v>84.15453915453915</v>
      </c>
      <c r="X58" s="100">
        <v>102.1025641025641</v>
      </c>
      <c r="Y58" s="101">
        <v>97.66666666666667</v>
      </c>
      <c r="Z58" s="102">
        <f>SUM(Z5:Z57)</f>
        <v>79.20969540557401</v>
      </c>
      <c r="AA58" s="100">
        <v>80.8826694362948</v>
      </c>
      <c r="AB58" s="153">
        <v>82.3942781979611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1</v>
      </c>
      <c r="D5" s="13">
        <v>0</v>
      </c>
      <c r="E5" s="13">
        <v>3</v>
      </c>
      <c r="F5" s="13">
        <v>0</v>
      </c>
      <c r="G5" s="13">
        <v>0</v>
      </c>
      <c r="H5" s="13">
        <v>0</v>
      </c>
      <c r="I5" s="14">
        <v>0</v>
      </c>
      <c r="J5" s="12">
        <f aca="true" t="shared" si="0" ref="J5:J36">SUM(C5:I5)</f>
        <v>4</v>
      </c>
      <c r="K5" s="13">
        <v>6</v>
      </c>
      <c r="L5" s="14">
        <v>7</v>
      </c>
      <c r="M5" s="75">
        <v>541</v>
      </c>
      <c r="N5" s="76">
        <v>186</v>
      </c>
      <c r="O5" s="131">
        <v>188</v>
      </c>
      <c r="P5" s="18">
        <f aca="true" t="shared" si="1" ref="P5:P36">C5/3</f>
        <v>0.3333333333333333</v>
      </c>
      <c r="Q5" s="19">
        <f aca="true" t="shared" si="2" ref="Q5:Q17">D5/7</f>
        <v>0</v>
      </c>
      <c r="R5" s="19">
        <f aca="true" t="shared" si="3" ref="R5:R36">E5/5</f>
        <v>0.6</v>
      </c>
      <c r="S5" s="19">
        <f aca="true" t="shared" si="4" ref="S5:S36">F5/11</f>
        <v>0</v>
      </c>
      <c r="T5" s="19">
        <f aca="true" t="shared" si="5" ref="T5:T36">G5/4</f>
        <v>0</v>
      </c>
      <c r="U5" s="19">
        <f aca="true" t="shared" si="6" ref="U5:U17">H5/5</f>
        <v>0</v>
      </c>
      <c r="V5" s="20">
        <f aca="true" t="shared" si="7" ref="V5:V36">I5/4</f>
        <v>0</v>
      </c>
      <c r="W5" s="21">
        <f aca="true" t="shared" si="8" ref="W5:W17">J5/39</f>
        <v>0.10256410256410256</v>
      </c>
      <c r="X5" s="19">
        <v>0.15384615384615385</v>
      </c>
      <c r="Y5" s="20">
        <v>0.1794871794871795</v>
      </c>
      <c r="Z5" s="132">
        <v>0.17784352399737016</v>
      </c>
      <c r="AA5" s="133">
        <v>0.06285907401149037</v>
      </c>
      <c r="AB5" s="134">
        <v>0.0637936884967763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3</v>
      </c>
      <c r="F6" s="27">
        <v>1</v>
      </c>
      <c r="G6" s="27">
        <v>0</v>
      </c>
      <c r="H6" s="27">
        <v>1</v>
      </c>
      <c r="I6" s="28">
        <v>0</v>
      </c>
      <c r="J6" s="26">
        <f t="shared" si="0"/>
        <v>5</v>
      </c>
      <c r="K6" s="27">
        <v>4</v>
      </c>
      <c r="L6" s="28">
        <v>12</v>
      </c>
      <c r="M6" s="79">
        <v>522</v>
      </c>
      <c r="N6" s="80">
        <v>219</v>
      </c>
      <c r="O6" s="136">
        <v>300</v>
      </c>
      <c r="P6" s="32">
        <f t="shared" si="1"/>
        <v>0</v>
      </c>
      <c r="Q6" s="33">
        <f t="shared" si="2"/>
        <v>0</v>
      </c>
      <c r="R6" s="33">
        <f t="shared" si="3"/>
        <v>0.6</v>
      </c>
      <c r="S6" s="33">
        <f t="shared" si="4"/>
        <v>0.09090909090909091</v>
      </c>
      <c r="T6" s="33">
        <f t="shared" si="5"/>
        <v>0</v>
      </c>
      <c r="U6" s="33">
        <f t="shared" si="6"/>
        <v>0.2</v>
      </c>
      <c r="V6" s="34">
        <f t="shared" si="7"/>
        <v>0</v>
      </c>
      <c r="W6" s="35">
        <f t="shared" si="8"/>
        <v>0.1282051282051282</v>
      </c>
      <c r="X6" s="33">
        <v>0.10256410256410256</v>
      </c>
      <c r="Y6" s="34">
        <v>0.3076923076923077</v>
      </c>
      <c r="Z6" s="137">
        <v>0.17125984251968504</v>
      </c>
      <c r="AA6" s="138">
        <v>0.07258866423599603</v>
      </c>
      <c r="AB6" s="139">
        <v>0.0987166831194471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6</v>
      </c>
      <c r="E7" s="27">
        <v>2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8</v>
      </c>
      <c r="K7" s="27">
        <v>1</v>
      </c>
      <c r="L7" s="28">
        <v>8</v>
      </c>
      <c r="M7" s="79">
        <v>705</v>
      </c>
      <c r="N7" s="80">
        <v>200</v>
      </c>
      <c r="O7" s="136">
        <v>318</v>
      </c>
      <c r="P7" s="32">
        <f t="shared" si="1"/>
        <v>0</v>
      </c>
      <c r="Q7" s="33">
        <f t="shared" si="2"/>
        <v>0.8571428571428571</v>
      </c>
      <c r="R7" s="33">
        <f t="shared" si="3"/>
        <v>0.4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0.20512820512820512</v>
      </c>
      <c r="X7" s="33">
        <v>0.02564102564102564</v>
      </c>
      <c r="Y7" s="34">
        <v>0.20512820512820512</v>
      </c>
      <c r="Z7" s="137">
        <v>0.23114754098360657</v>
      </c>
      <c r="AA7" s="138">
        <v>0.06589785831960461</v>
      </c>
      <c r="AB7" s="139">
        <v>0.104743083003953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6</v>
      </c>
      <c r="E8" s="27">
        <v>1</v>
      </c>
      <c r="F8" s="27">
        <v>0</v>
      </c>
      <c r="G8" s="27">
        <v>0</v>
      </c>
      <c r="H8" s="27">
        <v>0</v>
      </c>
      <c r="I8" s="28">
        <v>0</v>
      </c>
      <c r="J8" s="26">
        <f t="shared" si="0"/>
        <v>7</v>
      </c>
      <c r="K8" s="27">
        <v>1</v>
      </c>
      <c r="L8" s="28">
        <v>10</v>
      </c>
      <c r="M8" s="79">
        <v>763</v>
      </c>
      <c r="N8" s="80">
        <v>237</v>
      </c>
      <c r="O8" s="136">
        <v>276</v>
      </c>
      <c r="P8" s="32">
        <f t="shared" si="1"/>
        <v>0</v>
      </c>
      <c r="Q8" s="33">
        <f t="shared" si="2"/>
        <v>0.8571428571428571</v>
      </c>
      <c r="R8" s="33">
        <f t="shared" si="3"/>
        <v>0.2</v>
      </c>
      <c r="S8" s="33">
        <f t="shared" si="4"/>
        <v>0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0.1794871794871795</v>
      </c>
      <c r="X8" s="33">
        <v>0.02564102564102564</v>
      </c>
      <c r="Y8" s="34">
        <v>0.2564102564102564</v>
      </c>
      <c r="Z8" s="137">
        <v>0.2500819403474271</v>
      </c>
      <c r="AA8" s="138">
        <v>0.07798617966436328</v>
      </c>
      <c r="AB8" s="139">
        <v>0.0905214824532633</v>
      </c>
    </row>
    <row r="9" spans="1:28" s="120" customFormat="1" ht="13.5" customHeight="1">
      <c r="A9" s="318"/>
      <c r="B9" s="140" t="s">
        <v>4</v>
      </c>
      <c r="C9" s="40">
        <v>1</v>
      </c>
      <c r="D9" s="41">
        <v>1</v>
      </c>
      <c r="E9" s="41">
        <v>0</v>
      </c>
      <c r="F9" s="41">
        <v>1</v>
      </c>
      <c r="G9" s="41">
        <v>0</v>
      </c>
      <c r="H9" s="41">
        <v>0</v>
      </c>
      <c r="I9" s="42">
        <v>0</v>
      </c>
      <c r="J9" s="26">
        <f t="shared" si="0"/>
        <v>3</v>
      </c>
      <c r="K9" s="41">
        <v>0</v>
      </c>
      <c r="L9" s="42">
        <v>8</v>
      </c>
      <c r="M9" s="82">
        <v>570</v>
      </c>
      <c r="N9" s="83">
        <v>242</v>
      </c>
      <c r="O9" s="141">
        <v>280</v>
      </c>
      <c r="P9" s="32">
        <f t="shared" si="1"/>
        <v>0.3333333333333333</v>
      </c>
      <c r="Q9" s="33">
        <f t="shared" si="2"/>
        <v>0.14285714285714285</v>
      </c>
      <c r="R9" s="33">
        <f t="shared" si="3"/>
        <v>0</v>
      </c>
      <c r="S9" s="33">
        <f t="shared" si="4"/>
        <v>0.09090909090909091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0.07692307692307693</v>
      </c>
      <c r="X9" s="47">
        <v>0</v>
      </c>
      <c r="Y9" s="48">
        <v>0.20512820512820512</v>
      </c>
      <c r="Z9" s="142">
        <v>0.18694653984913087</v>
      </c>
      <c r="AA9" s="143">
        <v>0.07963145771635406</v>
      </c>
      <c r="AB9" s="144">
        <v>0.0919238345370978</v>
      </c>
    </row>
    <row r="10" spans="1:28" s="146" customFormat="1" ht="13.5" customHeight="1">
      <c r="A10" s="316">
        <v>2</v>
      </c>
      <c r="B10" s="145" t="s">
        <v>5</v>
      </c>
      <c r="C10" s="29">
        <v>1</v>
      </c>
      <c r="D10" s="30">
        <v>8</v>
      </c>
      <c r="E10" s="30">
        <v>0</v>
      </c>
      <c r="F10" s="30">
        <v>0</v>
      </c>
      <c r="G10" s="30">
        <v>0</v>
      </c>
      <c r="H10" s="30">
        <v>0</v>
      </c>
      <c r="I10" s="54">
        <v>0</v>
      </c>
      <c r="J10" s="223">
        <f t="shared" si="0"/>
        <v>9</v>
      </c>
      <c r="K10" s="30">
        <v>0</v>
      </c>
      <c r="L10" s="54">
        <v>7</v>
      </c>
      <c r="M10" s="29">
        <v>541</v>
      </c>
      <c r="N10" s="30">
        <v>194</v>
      </c>
      <c r="O10" s="31">
        <v>300</v>
      </c>
      <c r="P10" s="89">
        <f t="shared" si="1"/>
        <v>0.3333333333333333</v>
      </c>
      <c r="Q10" s="90">
        <f t="shared" si="2"/>
        <v>1.1428571428571428</v>
      </c>
      <c r="R10" s="90">
        <f t="shared" si="3"/>
        <v>0</v>
      </c>
      <c r="S10" s="90">
        <f t="shared" si="4"/>
        <v>0</v>
      </c>
      <c r="T10" s="90">
        <f t="shared" si="5"/>
        <v>0</v>
      </c>
      <c r="U10" s="90">
        <f t="shared" si="6"/>
        <v>0</v>
      </c>
      <c r="V10" s="227">
        <f t="shared" si="7"/>
        <v>0</v>
      </c>
      <c r="W10" s="92">
        <f t="shared" si="8"/>
        <v>0.23076923076923078</v>
      </c>
      <c r="X10" s="55">
        <v>0</v>
      </c>
      <c r="Y10" s="56">
        <v>0.1794871794871795</v>
      </c>
      <c r="Z10" s="36">
        <v>0.17755169018706926</v>
      </c>
      <c r="AA10" s="58">
        <v>0.06379480434067741</v>
      </c>
      <c r="AB10" s="59">
        <v>0.0985221674876847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12</v>
      </c>
      <c r="E11" s="30">
        <v>0</v>
      </c>
      <c r="F11" s="30">
        <v>5</v>
      </c>
      <c r="G11" s="30">
        <v>0</v>
      </c>
      <c r="H11" s="30">
        <v>0</v>
      </c>
      <c r="I11" s="54">
        <v>0</v>
      </c>
      <c r="J11" s="26">
        <f t="shared" si="0"/>
        <v>17</v>
      </c>
      <c r="K11" s="30">
        <v>1</v>
      </c>
      <c r="L11" s="54">
        <v>2</v>
      </c>
      <c r="M11" s="29">
        <v>550</v>
      </c>
      <c r="N11" s="30">
        <v>184</v>
      </c>
      <c r="O11" s="31">
        <v>280</v>
      </c>
      <c r="P11" s="32">
        <f t="shared" si="1"/>
        <v>0</v>
      </c>
      <c r="Q11" s="33">
        <f t="shared" si="2"/>
        <v>1.7142857142857142</v>
      </c>
      <c r="R11" s="33">
        <f t="shared" si="3"/>
        <v>0</v>
      </c>
      <c r="S11" s="33">
        <f t="shared" si="4"/>
        <v>0.45454545454545453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0.4358974358974359</v>
      </c>
      <c r="X11" s="55">
        <v>0.02564102564102564</v>
      </c>
      <c r="Y11" s="56">
        <v>0.05128205128205128</v>
      </c>
      <c r="Z11" s="36">
        <v>0.1802687643395608</v>
      </c>
      <c r="AA11" s="37">
        <v>0.06046664475846204</v>
      </c>
      <c r="AB11" s="38">
        <v>0.0918936659008861</v>
      </c>
    </row>
    <row r="12" spans="1:28" s="146" customFormat="1" ht="13.5" customHeight="1">
      <c r="A12" s="317"/>
      <c r="B12" s="135" t="s">
        <v>7</v>
      </c>
      <c r="C12" s="29">
        <v>1</v>
      </c>
      <c r="D12" s="30">
        <v>7</v>
      </c>
      <c r="E12" s="30">
        <v>1</v>
      </c>
      <c r="F12" s="30">
        <v>2</v>
      </c>
      <c r="G12" s="30">
        <v>1</v>
      </c>
      <c r="H12" s="30">
        <v>0</v>
      </c>
      <c r="I12" s="54">
        <v>0</v>
      </c>
      <c r="J12" s="26">
        <f t="shared" si="0"/>
        <v>12</v>
      </c>
      <c r="K12" s="30">
        <v>0</v>
      </c>
      <c r="L12" s="54">
        <v>6</v>
      </c>
      <c r="M12" s="29">
        <v>516</v>
      </c>
      <c r="N12" s="30">
        <v>169</v>
      </c>
      <c r="O12" s="31">
        <v>256</v>
      </c>
      <c r="P12" s="32">
        <f t="shared" si="1"/>
        <v>0.3333333333333333</v>
      </c>
      <c r="Q12" s="33">
        <f t="shared" si="2"/>
        <v>1</v>
      </c>
      <c r="R12" s="33">
        <f t="shared" si="3"/>
        <v>0.2</v>
      </c>
      <c r="S12" s="33">
        <f t="shared" si="4"/>
        <v>0.18181818181818182</v>
      </c>
      <c r="T12" s="33">
        <f t="shared" si="5"/>
        <v>0.25</v>
      </c>
      <c r="U12" s="33">
        <f t="shared" si="6"/>
        <v>0</v>
      </c>
      <c r="V12" s="228">
        <f t="shared" si="7"/>
        <v>0</v>
      </c>
      <c r="W12" s="35">
        <f t="shared" si="8"/>
        <v>0.3076923076923077</v>
      </c>
      <c r="X12" s="55">
        <v>0</v>
      </c>
      <c r="Y12" s="56">
        <v>0.15384615384615385</v>
      </c>
      <c r="Z12" s="36">
        <v>0.1690694626474443</v>
      </c>
      <c r="AA12" s="37">
        <v>0.05553729871837003</v>
      </c>
      <c r="AB12" s="38">
        <v>0.0839344262295082</v>
      </c>
    </row>
    <row r="13" spans="1:28" s="146" customFormat="1" ht="13.5" customHeight="1">
      <c r="A13" s="318"/>
      <c r="B13" s="140" t="s">
        <v>8</v>
      </c>
      <c r="C13" s="43">
        <v>0</v>
      </c>
      <c r="D13" s="44">
        <v>4</v>
      </c>
      <c r="E13" s="44">
        <v>1</v>
      </c>
      <c r="F13" s="44">
        <v>4</v>
      </c>
      <c r="G13" s="44">
        <v>1</v>
      </c>
      <c r="H13" s="44">
        <v>0</v>
      </c>
      <c r="I13" s="62">
        <v>0</v>
      </c>
      <c r="J13" s="40">
        <f t="shared" si="0"/>
        <v>10</v>
      </c>
      <c r="K13" s="44">
        <v>3</v>
      </c>
      <c r="L13" s="62">
        <v>3</v>
      </c>
      <c r="M13" s="43">
        <v>448</v>
      </c>
      <c r="N13" s="44">
        <v>188</v>
      </c>
      <c r="O13" s="45">
        <v>317</v>
      </c>
      <c r="P13" s="46">
        <f t="shared" si="1"/>
        <v>0</v>
      </c>
      <c r="Q13" s="47">
        <f t="shared" si="2"/>
        <v>0.5714285714285714</v>
      </c>
      <c r="R13" s="47">
        <f t="shared" si="3"/>
        <v>0.2</v>
      </c>
      <c r="S13" s="47">
        <f t="shared" si="4"/>
        <v>0.36363636363636365</v>
      </c>
      <c r="T13" s="47">
        <f t="shared" si="5"/>
        <v>0.25</v>
      </c>
      <c r="U13" s="47">
        <f t="shared" si="6"/>
        <v>0</v>
      </c>
      <c r="V13" s="229">
        <f t="shared" si="7"/>
        <v>0</v>
      </c>
      <c r="W13" s="49">
        <f t="shared" si="8"/>
        <v>0.2564102564102564</v>
      </c>
      <c r="X13" s="63">
        <v>0.07692307692307693</v>
      </c>
      <c r="Y13" s="64">
        <v>0.07692307692307693</v>
      </c>
      <c r="Z13" s="50">
        <v>0.14683710258931498</v>
      </c>
      <c r="AA13" s="51">
        <v>0.061781137035819916</v>
      </c>
      <c r="AB13" s="52">
        <v>0.104139290407359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2</v>
      </c>
      <c r="E14" s="68">
        <v>0</v>
      </c>
      <c r="F14" s="68">
        <v>11</v>
      </c>
      <c r="G14" s="68">
        <v>4</v>
      </c>
      <c r="H14" s="68">
        <v>0</v>
      </c>
      <c r="I14" s="69">
        <v>0</v>
      </c>
      <c r="J14" s="26">
        <f t="shared" si="0"/>
        <v>17</v>
      </c>
      <c r="K14" s="68">
        <v>0</v>
      </c>
      <c r="L14" s="69">
        <v>2</v>
      </c>
      <c r="M14" s="67">
        <v>454</v>
      </c>
      <c r="N14" s="68">
        <v>156</v>
      </c>
      <c r="O14" s="70">
        <v>343</v>
      </c>
      <c r="P14" s="32">
        <f t="shared" si="1"/>
        <v>0</v>
      </c>
      <c r="Q14" s="33">
        <f t="shared" si="2"/>
        <v>0.2857142857142857</v>
      </c>
      <c r="R14" s="33">
        <f t="shared" si="3"/>
        <v>0</v>
      </c>
      <c r="S14" s="33">
        <f t="shared" si="4"/>
        <v>1</v>
      </c>
      <c r="T14" s="33">
        <f t="shared" si="5"/>
        <v>1</v>
      </c>
      <c r="U14" s="33">
        <f t="shared" si="6"/>
        <v>0</v>
      </c>
      <c r="V14" s="34">
        <f t="shared" si="7"/>
        <v>0</v>
      </c>
      <c r="W14" s="35">
        <f t="shared" si="8"/>
        <v>0.4358974358974359</v>
      </c>
      <c r="X14" s="71">
        <v>0</v>
      </c>
      <c r="Y14" s="72">
        <v>0.05128205128205128</v>
      </c>
      <c r="Z14" s="74">
        <v>0.14880367092756475</v>
      </c>
      <c r="AA14" s="37">
        <v>0.05131578947368421</v>
      </c>
      <c r="AB14" s="38">
        <v>0.11264367816092</v>
      </c>
    </row>
    <row r="15" spans="1:28" s="146" customFormat="1" ht="13.5" customHeight="1">
      <c r="A15" s="317"/>
      <c r="B15" s="135" t="s">
        <v>10</v>
      </c>
      <c r="C15" s="29">
        <v>1</v>
      </c>
      <c r="D15" s="30">
        <v>2</v>
      </c>
      <c r="E15" s="30">
        <v>0</v>
      </c>
      <c r="F15" s="30">
        <v>10</v>
      </c>
      <c r="G15" s="30">
        <v>4</v>
      </c>
      <c r="H15" s="30">
        <v>0</v>
      </c>
      <c r="I15" s="54">
        <v>1</v>
      </c>
      <c r="J15" s="26">
        <f t="shared" si="0"/>
        <v>18</v>
      </c>
      <c r="K15" s="30">
        <v>3</v>
      </c>
      <c r="L15" s="54">
        <v>7</v>
      </c>
      <c r="M15" s="29">
        <v>464</v>
      </c>
      <c r="N15" s="30">
        <v>148</v>
      </c>
      <c r="O15" s="31">
        <v>452</v>
      </c>
      <c r="P15" s="32">
        <f t="shared" si="1"/>
        <v>0.3333333333333333</v>
      </c>
      <c r="Q15" s="33">
        <f t="shared" si="2"/>
        <v>0.2857142857142857</v>
      </c>
      <c r="R15" s="33">
        <f t="shared" si="3"/>
        <v>0</v>
      </c>
      <c r="S15" s="33">
        <f t="shared" si="4"/>
        <v>0.9090909090909091</v>
      </c>
      <c r="T15" s="33">
        <f t="shared" si="5"/>
        <v>1</v>
      </c>
      <c r="U15" s="33">
        <f t="shared" si="6"/>
        <v>0</v>
      </c>
      <c r="V15" s="34">
        <f t="shared" si="7"/>
        <v>0.25</v>
      </c>
      <c r="W15" s="35">
        <f t="shared" si="8"/>
        <v>0.46153846153846156</v>
      </c>
      <c r="X15" s="55">
        <v>0.07692307692307693</v>
      </c>
      <c r="Y15" s="56">
        <v>0.1794871794871795</v>
      </c>
      <c r="Z15" s="36">
        <v>0.15233092580433355</v>
      </c>
      <c r="AA15" s="37">
        <v>0.04863621426224121</v>
      </c>
      <c r="AB15" s="38">
        <v>0.148293963254593</v>
      </c>
    </row>
    <row r="16" spans="1:28" s="146" customFormat="1" ht="13.5" customHeight="1">
      <c r="A16" s="317"/>
      <c r="B16" s="135" t="s">
        <v>11</v>
      </c>
      <c r="C16" s="29">
        <v>1</v>
      </c>
      <c r="D16" s="30">
        <v>1</v>
      </c>
      <c r="E16" s="30">
        <v>0</v>
      </c>
      <c r="F16" s="30">
        <v>8</v>
      </c>
      <c r="G16" s="30">
        <v>4</v>
      </c>
      <c r="H16" s="30">
        <v>0</v>
      </c>
      <c r="I16" s="54">
        <v>0</v>
      </c>
      <c r="J16" s="26">
        <f t="shared" si="0"/>
        <v>14</v>
      </c>
      <c r="K16" s="30">
        <v>1</v>
      </c>
      <c r="L16" s="54">
        <v>4</v>
      </c>
      <c r="M16" s="29">
        <v>449</v>
      </c>
      <c r="N16" s="30">
        <v>151</v>
      </c>
      <c r="O16" s="31">
        <v>337</v>
      </c>
      <c r="P16" s="32">
        <f t="shared" si="1"/>
        <v>0.3333333333333333</v>
      </c>
      <c r="Q16" s="33">
        <f t="shared" si="2"/>
        <v>0.14285714285714285</v>
      </c>
      <c r="R16" s="33">
        <f t="shared" si="3"/>
        <v>0</v>
      </c>
      <c r="S16" s="33">
        <f t="shared" si="4"/>
        <v>0.7272727272727273</v>
      </c>
      <c r="T16" s="33">
        <f t="shared" si="5"/>
        <v>1</v>
      </c>
      <c r="U16" s="33">
        <f t="shared" si="6"/>
        <v>0</v>
      </c>
      <c r="V16" s="34">
        <f t="shared" si="7"/>
        <v>0</v>
      </c>
      <c r="W16" s="35">
        <f t="shared" si="8"/>
        <v>0.358974358974359</v>
      </c>
      <c r="X16" s="55">
        <v>0.02564102564102564</v>
      </c>
      <c r="Y16" s="56">
        <v>0.10256410256410256</v>
      </c>
      <c r="Z16" s="36">
        <v>0.1472613971794031</v>
      </c>
      <c r="AA16" s="37">
        <v>0.04967105263157895</v>
      </c>
      <c r="AB16" s="38">
        <v>0.110528041980977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2</v>
      </c>
      <c r="E17" s="30">
        <v>0</v>
      </c>
      <c r="F17" s="30">
        <v>8</v>
      </c>
      <c r="G17" s="30">
        <v>6</v>
      </c>
      <c r="H17" s="30">
        <v>0</v>
      </c>
      <c r="I17" s="54">
        <v>0</v>
      </c>
      <c r="J17" s="26">
        <f t="shared" si="0"/>
        <v>16</v>
      </c>
      <c r="K17" s="30">
        <v>0</v>
      </c>
      <c r="L17" s="54">
        <v>5</v>
      </c>
      <c r="M17" s="29">
        <v>473</v>
      </c>
      <c r="N17" s="30">
        <v>165</v>
      </c>
      <c r="O17" s="31">
        <v>359</v>
      </c>
      <c r="P17" s="32">
        <f t="shared" si="1"/>
        <v>0</v>
      </c>
      <c r="Q17" s="33">
        <f t="shared" si="2"/>
        <v>0.2857142857142857</v>
      </c>
      <c r="R17" s="33">
        <f t="shared" si="3"/>
        <v>0</v>
      </c>
      <c r="S17" s="33">
        <f t="shared" si="4"/>
        <v>0.7272727272727273</v>
      </c>
      <c r="T17" s="33">
        <f t="shared" si="5"/>
        <v>1.5</v>
      </c>
      <c r="U17" s="33">
        <f t="shared" si="6"/>
        <v>0</v>
      </c>
      <c r="V17" s="34">
        <f t="shared" si="7"/>
        <v>0</v>
      </c>
      <c r="W17" s="35">
        <f t="shared" si="8"/>
        <v>0.41025641025641024</v>
      </c>
      <c r="X17" s="55">
        <v>0</v>
      </c>
      <c r="Y17" s="56">
        <v>0.1282051282051282</v>
      </c>
      <c r="Z17" s="36">
        <v>0.15543871179756819</v>
      </c>
      <c r="AA17" s="37">
        <v>0.054258467609339035</v>
      </c>
      <c r="AB17" s="38">
        <v>0.117782152230971</v>
      </c>
    </row>
    <row r="18" spans="1:28" s="151" customFormat="1" ht="13.5" customHeight="1">
      <c r="A18" s="316">
        <v>4</v>
      </c>
      <c r="B18" s="145" t="s">
        <v>13</v>
      </c>
      <c r="C18" s="86">
        <v>1</v>
      </c>
      <c r="D18" s="87">
        <v>4</v>
      </c>
      <c r="E18" s="87">
        <v>1</v>
      </c>
      <c r="F18" s="87">
        <v>7</v>
      </c>
      <c r="G18" s="87">
        <v>2</v>
      </c>
      <c r="H18" s="87">
        <v>0</v>
      </c>
      <c r="I18" s="88">
        <v>0</v>
      </c>
      <c r="J18" s="223">
        <f t="shared" si="0"/>
        <v>15</v>
      </c>
      <c r="K18" s="87">
        <v>0</v>
      </c>
      <c r="L18" s="88">
        <v>3</v>
      </c>
      <c r="M18" s="86">
        <v>433</v>
      </c>
      <c r="N18" s="87">
        <v>131</v>
      </c>
      <c r="O18" s="147">
        <v>392</v>
      </c>
      <c r="P18" s="89">
        <f t="shared" si="1"/>
        <v>0.3333333333333333</v>
      </c>
      <c r="Q18" s="90">
        <f aca="true" t="shared" si="9" ref="Q18:Q56">D18/6</f>
        <v>0.6666666666666666</v>
      </c>
      <c r="R18" s="90">
        <f t="shared" si="3"/>
        <v>0.2</v>
      </c>
      <c r="S18" s="90">
        <f t="shared" si="4"/>
        <v>0.6363636363636364</v>
      </c>
      <c r="T18" s="90">
        <f t="shared" si="5"/>
        <v>0.5</v>
      </c>
      <c r="U18" s="90">
        <f aca="true" t="shared" si="10" ref="U18:U56">H18/4</f>
        <v>0</v>
      </c>
      <c r="V18" s="227">
        <f t="shared" si="7"/>
        <v>0</v>
      </c>
      <c r="W18" s="92">
        <f aca="true" t="shared" si="11" ref="W18:W56">J18/37</f>
        <v>0.40540540540540543</v>
      </c>
      <c r="X18" s="90">
        <v>0</v>
      </c>
      <c r="Y18" s="91">
        <v>0.07692307692307693</v>
      </c>
      <c r="Z18" s="148">
        <v>0.14224704336399474</v>
      </c>
      <c r="AA18" s="149">
        <v>0.0430637738330046</v>
      </c>
      <c r="AB18" s="150">
        <v>0.128735632183908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7</v>
      </c>
      <c r="E19" s="80">
        <v>0</v>
      </c>
      <c r="F19" s="80">
        <v>8</v>
      </c>
      <c r="G19" s="80">
        <v>2</v>
      </c>
      <c r="H19" s="80">
        <v>2</v>
      </c>
      <c r="I19" s="81">
        <v>0</v>
      </c>
      <c r="J19" s="26">
        <f t="shared" si="0"/>
        <v>19</v>
      </c>
      <c r="K19" s="80">
        <v>0</v>
      </c>
      <c r="L19" s="81">
        <v>5</v>
      </c>
      <c r="M19" s="79">
        <v>523</v>
      </c>
      <c r="N19" s="80">
        <v>166</v>
      </c>
      <c r="O19" s="136">
        <v>472</v>
      </c>
      <c r="P19" s="32">
        <f t="shared" si="1"/>
        <v>0</v>
      </c>
      <c r="Q19" s="33">
        <f t="shared" si="9"/>
        <v>1.1666666666666667</v>
      </c>
      <c r="R19" s="33">
        <f t="shared" si="3"/>
        <v>0</v>
      </c>
      <c r="S19" s="33">
        <f t="shared" si="4"/>
        <v>0.7272727272727273</v>
      </c>
      <c r="T19" s="33">
        <f t="shared" si="5"/>
        <v>0.5</v>
      </c>
      <c r="U19" s="33">
        <f t="shared" si="10"/>
        <v>0.5</v>
      </c>
      <c r="V19" s="228">
        <f t="shared" si="7"/>
        <v>0</v>
      </c>
      <c r="W19" s="35">
        <f t="shared" si="11"/>
        <v>0.5135135135135135</v>
      </c>
      <c r="X19" s="33">
        <v>0</v>
      </c>
      <c r="Y19" s="34">
        <v>0.1282051282051282</v>
      </c>
      <c r="Z19" s="137">
        <v>0.17164424023629798</v>
      </c>
      <c r="AA19" s="138">
        <v>0.05456936226166995</v>
      </c>
      <c r="AB19" s="139">
        <v>0.154855643044619</v>
      </c>
    </row>
    <row r="20" spans="1:28" s="151" customFormat="1" ht="13.5" customHeight="1">
      <c r="A20" s="317"/>
      <c r="B20" s="135" t="s">
        <v>15</v>
      </c>
      <c r="C20" s="79">
        <v>0</v>
      </c>
      <c r="D20" s="80">
        <v>11</v>
      </c>
      <c r="E20" s="80">
        <v>0</v>
      </c>
      <c r="F20" s="80">
        <v>5</v>
      </c>
      <c r="G20" s="80">
        <v>4</v>
      </c>
      <c r="H20" s="80">
        <v>1</v>
      </c>
      <c r="I20" s="81">
        <v>0</v>
      </c>
      <c r="J20" s="26">
        <f t="shared" si="0"/>
        <v>21</v>
      </c>
      <c r="K20" s="80">
        <v>0</v>
      </c>
      <c r="L20" s="81">
        <v>2</v>
      </c>
      <c r="M20" s="79">
        <v>649</v>
      </c>
      <c r="N20" s="80">
        <v>208</v>
      </c>
      <c r="O20" s="136">
        <v>639</v>
      </c>
      <c r="P20" s="32">
        <f t="shared" si="1"/>
        <v>0</v>
      </c>
      <c r="Q20" s="33">
        <f t="shared" si="9"/>
        <v>1.8333333333333333</v>
      </c>
      <c r="R20" s="33">
        <f t="shared" si="3"/>
        <v>0</v>
      </c>
      <c r="S20" s="33">
        <f t="shared" si="4"/>
        <v>0.45454545454545453</v>
      </c>
      <c r="T20" s="33">
        <f t="shared" si="5"/>
        <v>1</v>
      </c>
      <c r="U20" s="33">
        <f t="shared" si="10"/>
        <v>0.25</v>
      </c>
      <c r="V20" s="228">
        <f t="shared" si="7"/>
        <v>0</v>
      </c>
      <c r="W20" s="35">
        <f t="shared" si="11"/>
        <v>0.5675675675675675</v>
      </c>
      <c r="X20" s="33">
        <v>0</v>
      </c>
      <c r="Y20" s="34">
        <v>0.05128205128205128</v>
      </c>
      <c r="Z20" s="137">
        <v>0.2133464825772518</v>
      </c>
      <c r="AA20" s="138">
        <v>0.06837606837606838</v>
      </c>
      <c r="AB20" s="139">
        <v>0.20978332239002</v>
      </c>
    </row>
    <row r="21" spans="1:28" s="151" customFormat="1" ht="13.5" customHeight="1">
      <c r="A21" s="317"/>
      <c r="B21" s="135" t="s">
        <v>16</v>
      </c>
      <c r="C21" s="79">
        <v>0</v>
      </c>
      <c r="D21" s="80">
        <v>12</v>
      </c>
      <c r="E21" s="80">
        <v>0</v>
      </c>
      <c r="F21" s="80">
        <v>7</v>
      </c>
      <c r="G21" s="80">
        <v>5</v>
      </c>
      <c r="H21" s="80">
        <v>5</v>
      </c>
      <c r="I21" s="81">
        <v>0</v>
      </c>
      <c r="J21" s="26">
        <f t="shared" si="0"/>
        <v>29</v>
      </c>
      <c r="K21" s="80">
        <v>0</v>
      </c>
      <c r="L21" s="81">
        <v>8</v>
      </c>
      <c r="M21" s="79">
        <v>813</v>
      </c>
      <c r="N21" s="80">
        <v>274</v>
      </c>
      <c r="O21" s="136">
        <v>735</v>
      </c>
      <c r="P21" s="32">
        <f t="shared" si="1"/>
        <v>0</v>
      </c>
      <c r="Q21" s="33">
        <f t="shared" si="9"/>
        <v>2</v>
      </c>
      <c r="R21" s="33">
        <f t="shared" si="3"/>
        <v>0</v>
      </c>
      <c r="S21" s="33">
        <f t="shared" si="4"/>
        <v>0.6363636363636364</v>
      </c>
      <c r="T21" s="33">
        <f t="shared" si="5"/>
        <v>1.25</v>
      </c>
      <c r="U21" s="33">
        <f t="shared" si="10"/>
        <v>1.25</v>
      </c>
      <c r="V21" s="228">
        <f t="shared" si="7"/>
        <v>0</v>
      </c>
      <c r="W21" s="35">
        <f t="shared" si="11"/>
        <v>0.7837837837837838</v>
      </c>
      <c r="X21" s="33">
        <v>0</v>
      </c>
      <c r="Y21" s="34">
        <v>0.20512820512820512</v>
      </c>
      <c r="Z21" s="137">
        <v>0.26805143422354105</v>
      </c>
      <c r="AA21" s="138">
        <v>0.09007232084155162</v>
      </c>
      <c r="AB21" s="139">
        <v>0.241617357001972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7</v>
      </c>
      <c r="E22" s="83">
        <v>2</v>
      </c>
      <c r="F22" s="83">
        <v>3</v>
      </c>
      <c r="G22" s="83">
        <v>0</v>
      </c>
      <c r="H22" s="83">
        <v>5</v>
      </c>
      <c r="I22" s="84">
        <v>0</v>
      </c>
      <c r="J22" s="40">
        <f t="shared" si="0"/>
        <v>17</v>
      </c>
      <c r="K22" s="83">
        <v>0</v>
      </c>
      <c r="L22" s="84">
        <v>7</v>
      </c>
      <c r="M22" s="82">
        <v>761</v>
      </c>
      <c r="N22" s="83">
        <v>332</v>
      </c>
      <c r="O22" s="141">
        <v>911</v>
      </c>
      <c r="P22" s="46">
        <f t="shared" si="1"/>
        <v>0</v>
      </c>
      <c r="Q22" s="47">
        <f t="shared" si="9"/>
        <v>1.1666666666666667</v>
      </c>
      <c r="R22" s="47">
        <f t="shared" si="3"/>
        <v>0.4</v>
      </c>
      <c r="S22" s="47">
        <f t="shared" si="4"/>
        <v>0.2727272727272727</v>
      </c>
      <c r="T22" s="47">
        <f t="shared" si="5"/>
        <v>0</v>
      </c>
      <c r="U22" s="47">
        <f t="shared" si="10"/>
        <v>1.25</v>
      </c>
      <c r="V22" s="229">
        <f t="shared" si="7"/>
        <v>0</v>
      </c>
      <c r="W22" s="49">
        <f t="shared" si="11"/>
        <v>0.4594594594594595</v>
      </c>
      <c r="X22" s="47">
        <v>0</v>
      </c>
      <c r="Y22" s="48">
        <v>0.1794871794871795</v>
      </c>
      <c r="Z22" s="142">
        <v>0.2501643655489809</v>
      </c>
      <c r="AA22" s="143">
        <v>0.10921052631578948</v>
      </c>
      <c r="AB22" s="144">
        <v>0.299671052631579</v>
      </c>
    </row>
    <row r="23" spans="1:28" s="151" customFormat="1" ht="13.5" customHeight="1">
      <c r="A23" s="316">
        <v>5</v>
      </c>
      <c r="B23" s="135" t="s">
        <v>18</v>
      </c>
      <c r="C23" s="79">
        <v>1</v>
      </c>
      <c r="D23" s="80">
        <v>9</v>
      </c>
      <c r="E23" s="80">
        <v>2</v>
      </c>
      <c r="F23" s="80">
        <v>7</v>
      </c>
      <c r="G23" s="80">
        <v>0</v>
      </c>
      <c r="H23" s="80">
        <v>15</v>
      </c>
      <c r="I23" s="81">
        <v>3</v>
      </c>
      <c r="J23" s="26">
        <f t="shared" si="0"/>
        <v>37</v>
      </c>
      <c r="K23" s="80">
        <v>0</v>
      </c>
      <c r="L23" s="81">
        <v>13</v>
      </c>
      <c r="M23" s="79">
        <v>1024</v>
      </c>
      <c r="N23" s="80">
        <v>252</v>
      </c>
      <c r="O23" s="136">
        <v>926</v>
      </c>
      <c r="P23" s="32">
        <f t="shared" si="1"/>
        <v>0.3333333333333333</v>
      </c>
      <c r="Q23" s="33">
        <f t="shared" si="9"/>
        <v>1.5</v>
      </c>
      <c r="R23" s="33">
        <f t="shared" si="3"/>
        <v>0.4</v>
      </c>
      <c r="S23" s="33">
        <f t="shared" si="4"/>
        <v>0.6363636363636364</v>
      </c>
      <c r="T23" s="33">
        <f t="shared" si="5"/>
        <v>0</v>
      </c>
      <c r="U23" s="33">
        <f t="shared" si="10"/>
        <v>3.75</v>
      </c>
      <c r="V23" s="34">
        <f t="shared" si="7"/>
        <v>0.75</v>
      </c>
      <c r="W23" s="35">
        <f t="shared" si="11"/>
        <v>1</v>
      </c>
      <c r="X23" s="33">
        <v>0</v>
      </c>
      <c r="Y23" s="34">
        <v>0.3333333333333333</v>
      </c>
      <c r="Z23" s="137">
        <v>0.33355048859934855</v>
      </c>
      <c r="AA23" s="138">
        <v>0.08259587020648967</v>
      </c>
      <c r="AB23" s="139">
        <v>0.303706133158413</v>
      </c>
    </row>
    <row r="24" spans="1:28" s="151" customFormat="1" ht="13.5" customHeight="1">
      <c r="A24" s="317"/>
      <c r="B24" s="135" t="s">
        <v>19</v>
      </c>
      <c r="C24" s="79">
        <v>3</v>
      </c>
      <c r="D24" s="80">
        <v>6</v>
      </c>
      <c r="E24" s="80">
        <v>2</v>
      </c>
      <c r="F24" s="80">
        <v>6</v>
      </c>
      <c r="G24" s="80">
        <v>2</v>
      </c>
      <c r="H24" s="80">
        <v>14</v>
      </c>
      <c r="I24" s="81">
        <v>6</v>
      </c>
      <c r="J24" s="26">
        <f t="shared" si="0"/>
        <v>39</v>
      </c>
      <c r="K24" s="80">
        <v>1</v>
      </c>
      <c r="L24" s="81">
        <v>13</v>
      </c>
      <c r="M24" s="79">
        <v>1561</v>
      </c>
      <c r="N24" s="80">
        <v>394</v>
      </c>
      <c r="O24" s="136">
        <v>1546</v>
      </c>
      <c r="P24" s="32">
        <f t="shared" si="1"/>
        <v>1</v>
      </c>
      <c r="Q24" s="33">
        <f t="shared" si="9"/>
        <v>1</v>
      </c>
      <c r="R24" s="33">
        <f t="shared" si="3"/>
        <v>0.4</v>
      </c>
      <c r="S24" s="33">
        <f t="shared" si="4"/>
        <v>0.5454545454545454</v>
      </c>
      <c r="T24" s="33">
        <f t="shared" si="5"/>
        <v>0.5</v>
      </c>
      <c r="U24" s="33">
        <f t="shared" si="10"/>
        <v>3.5</v>
      </c>
      <c r="V24" s="34">
        <f t="shared" si="7"/>
        <v>1.5</v>
      </c>
      <c r="W24" s="35">
        <f t="shared" si="11"/>
        <v>1.054054054054054</v>
      </c>
      <c r="X24" s="33">
        <v>0.02564102564102564</v>
      </c>
      <c r="Y24" s="34">
        <v>0.3333333333333333</v>
      </c>
      <c r="Z24" s="137">
        <v>0.5121391076115486</v>
      </c>
      <c r="AA24" s="138">
        <v>0.12947748931975026</v>
      </c>
      <c r="AB24" s="139">
        <v>0.507717569786535</v>
      </c>
    </row>
    <row r="25" spans="1:28" s="151" customFormat="1" ht="13.5" customHeight="1">
      <c r="A25" s="317"/>
      <c r="B25" s="135" t="s">
        <v>20</v>
      </c>
      <c r="C25" s="79">
        <v>2</v>
      </c>
      <c r="D25" s="80">
        <v>12</v>
      </c>
      <c r="E25" s="80">
        <v>2</v>
      </c>
      <c r="F25" s="80">
        <v>4</v>
      </c>
      <c r="G25" s="80">
        <v>0</v>
      </c>
      <c r="H25" s="80">
        <v>11</v>
      </c>
      <c r="I25" s="81">
        <v>4</v>
      </c>
      <c r="J25" s="26">
        <f t="shared" si="0"/>
        <v>35</v>
      </c>
      <c r="K25" s="80">
        <v>2</v>
      </c>
      <c r="L25" s="81">
        <v>29</v>
      </c>
      <c r="M25" s="79">
        <v>1758</v>
      </c>
      <c r="N25" s="80">
        <v>639</v>
      </c>
      <c r="O25" s="136">
        <v>2447</v>
      </c>
      <c r="P25" s="32">
        <f t="shared" si="1"/>
        <v>0.6666666666666666</v>
      </c>
      <c r="Q25" s="33">
        <f t="shared" si="9"/>
        <v>2</v>
      </c>
      <c r="R25" s="33">
        <f t="shared" si="3"/>
        <v>0.4</v>
      </c>
      <c r="S25" s="33">
        <f t="shared" si="4"/>
        <v>0.36363636363636365</v>
      </c>
      <c r="T25" s="33">
        <f t="shared" si="5"/>
        <v>0</v>
      </c>
      <c r="U25" s="33">
        <f t="shared" si="10"/>
        <v>2.75</v>
      </c>
      <c r="V25" s="34">
        <f t="shared" si="7"/>
        <v>1</v>
      </c>
      <c r="W25" s="35">
        <f t="shared" si="11"/>
        <v>0.9459459459459459</v>
      </c>
      <c r="X25" s="33">
        <v>0.05128205128205128</v>
      </c>
      <c r="Y25" s="34">
        <v>0.7435897435897436</v>
      </c>
      <c r="Z25" s="137">
        <v>0.5763934426229508</v>
      </c>
      <c r="AA25" s="138">
        <v>0.21012824728707663</v>
      </c>
      <c r="AB25" s="139">
        <v>0.802821522309711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4</v>
      </c>
      <c r="E26" s="83">
        <v>3</v>
      </c>
      <c r="F26" s="83">
        <v>2</v>
      </c>
      <c r="G26" s="83">
        <v>3</v>
      </c>
      <c r="H26" s="83">
        <v>10</v>
      </c>
      <c r="I26" s="84">
        <v>3</v>
      </c>
      <c r="J26" s="26">
        <f t="shared" si="0"/>
        <v>25</v>
      </c>
      <c r="K26" s="83">
        <v>10</v>
      </c>
      <c r="L26" s="84">
        <v>47</v>
      </c>
      <c r="M26" s="82">
        <v>1803</v>
      </c>
      <c r="N26" s="83">
        <v>847</v>
      </c>
      <c r="O26" s="141">
        <v>2881</v>
      </c>
      <c r="P26" s="32">
        <f t="shared" si="1"/>
        <v>0</v>
      </c>
      <c r="Q26" s="33">
        <f t="shared" si="9"/>
        <v>0.6666666666666666</v>
      </c>
      <c r="R26" s="33">
        <f t="shared" si="3"/>
        <v>0.6</v>
      </c>
      <c r="S26" s="33">
        <f t="shared" si="4"/>
        <v>0.18181818181818182</v>
      </c>
      <c r="T26" s="33">
        <f t="shared" si="5"/>
        <v>0.75</v>
      </c>
      <c r="U26" s="33">
        <f t="shared" si="10"/>
        <v>2.5</v>
      </c>
      <c r="V26" s="34">
        <f t="shared" si="7"/>
        <v>0.75</v>
      </c>
      <c r="W26" s="35">
        <f t="shared" si="11"/>
        <v>0.6756756756756757</v>
      </c>
      <c r="X26" s="47">
        <v>0.2564102564102564</v>
      </c>
      <c r="Y26" s="48">
        <v>1.205128205128205</v>
      </c>
      <c r="Z26" s="142">
        <v>0.591341423417514</v>
      </c>
      <c r="AA26" s="143">
        <v>0.27861842105263157</v>
      </c>
      <c r="AB26" s="144">
        <v>0.945520183787332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5</v>
      </c>
      <c r="E27" s="87">
        <v>3</v>
      </c>
      <c r="F27" s="87">
        <v>2</v>
      </c>
      <c r="G27" s="87">
        <v>4</v>
      </c>
      <c r="H27" s="87">
        <v>9</v>
      </c>
      <c r="I27" s="88">
        <v>4</v>
      </c>
      <c r="J27" s="223">
        <f t="shared" si="0"/>
        <v>27</v>
      </c>
      <c r="K27" s="87">
        <v>13</v>
      </c>
      <c r="L27" s="88">
        <v>57</v>
      </c>
      <c r="M27" s="86">
        <v>2423</v>
      </c>
      <c r="N27" s="87">
        <v>889</v>
      </c>
      <c r="O27" s="147">
        <v>3522</v>
      </c>
      <c r="P27" s="89">
        <f t="shared" si="1"/>
        <v>0</v>
      </c>
      <c r="Q27" s="90">
        <f t="shared" si="9"/>
        <v>0.8333333333333334</v>
      </c>
      <c r="R27" s="90">
        <f t="shared" si="3"/>
        <v>0.6</v>
      </c>
      <c r="S27" s="90">
        <f t="shared" si="4"/>
        <v>0.18181818181818182</v>
      </c>
      <c r="T27" s="90">
        <f t="shared" si="5"/>
        <v>1</v>
      </c>
      <c r="U27" s="90">
        <f t="shared" si="10"/>
        <v>2.25</v>
      </c>
      <c r="V27" s="227">
        <f t="shared" si="7"/>
        <v>1</v>
      </c>
      <c r="W27" s="92">
        <f t="shared" si="11"/>
        <v>0.7297297297297297</v>
      </c>
      <c r="X27" s="90">
        <v>0.3333333333333333</v>
      </c>
      <c r="Y27" s="91">
        <v>1.4615384615384615</v>
      </c>
      <c r="Z27" s="148">
        <v>0.7952084017065967</v>
      </c>
      <c r="AA27" s="138">
        <v>0.2921459086427867</v>
      </c>
      <c r="AB27" s="139">
        <v>1.15589104036757</v>
      </c>
    </row>
    <row r="28" spans="1:28" s="151" customFormat="1" ht="13.5" customHeight="1">
      <c r="A28" s="317"/>
      <c r="B28" s="135" t="s">
        <v>23</v>
      </c>
      <c r="C28" s="79">
        <v>1</v>
      </c>
      <c r="D28" s="80">
        <v>4</v>
      </c>
      <c r="E28" s="80">
        <v>2</v>
      </c>
      <c r="F28" s="80">
        <v>12</v>
      </c>
      <c r="G28" s="80">
        <v>6</v>
      </c>
      <c r="H28" s="80">
        <v>15</v>
      </c>
      <c r="I28" s="81">
        <v>4</v>
      </c>
      <c r="J28" s="26">
        <f t="shared" si="0"/>
        <v>44</v>
      </c>
      <c r="K28" s="80">
        <v>23</v>
      </c>
      <c r="L28" s="81">
        <v>54</v>
      </c>
      <c r="M28" s="79">
        <v>2880</v>
      </c>
      <c r="N28" s="80">
        <v>1209</v>
      </c>
      <c r="O28" s="136">
        <v>4179</v>
      </c>
      <c r="P28" s="32">
        <f t="shared" si="1"/>
        <v>0.3333333333333333</v>
      </c>
      <c r="Q28" s="33">
        <f t="shared" si="9"/>
        <v>0.6666666666666666</v>
      </c>
      <c r="R28" s="33">
        <f t="shared" si="3"/>
        <v>0.4</v>
      </c>
      <c r="S28" s="33">
        <f t="shared" si="4"/>
        <v>1.0909090909090908</v>
      </c>
      <c r="T28" s="33">
        <f t="shared" si="5"/>
        <v>1.5</v>
      </c>
      <c r="U28" s="33">
        <f t="shared" si="10"/>
        <v>3.75</v>
      </c>
      <c r="V28" s="228">
        <f t="shared" si="7"/>
        <v>1</v>
      </c>
      <c r="W28" s="35">
        <f t="shared" si="11"/>
        <v>1.1891891891891893</v>
      </c>
      <c r="X28" s="33">
        <v>0.5897435897435898</v>
      </c>
      <c r="Y28" s="34">
        <v>1.3846153846153846</v>
      </c>
      <c r="Z28" s="137">
        <v>0.9448818897637795</v>
      </c>
      <c r="AA28" s="138">
        <v>0.39704433497536945</v>
      </c>
      <c r="AB28" s="139">
        <v>1.37151296357072</v>
      </c>
    </row>
    <row r="29" spans="1:28" s="151" customFormat="1" ht="13.5" customHeight="1">
      <c r="A29" s="317"/>
      <c r="B29" s="135" t="s">
        <v>24</v>
      </c>
      <c r="C29" s="79">
        <v>3</v>
      </c>
      <c r="D29" s="80">
        <v>3</v>
      </c>
      <c r="E29" s="80">
        <v>0</v>
      </c>
      <c r="F29" s="80">
        <v>7</v>
      </c>
      <c r="G29" s="80">
        <v>0</v>
      </c>
      <c r="H29" s="80">
        <v>4</v>
      </c>
      <c r="I29" s="81">
        <v>1</v>
      </c>
      <c r="J29" s="26">
        <f t="shared" si="0"/>
        <v>18</v>
      </c>
      <c r="K29" s="80">
        <v>23</v>
      </c>
      <c r="L29" s="81">
        <v>85</v>
      </c>
      <c r="M29" s="79">
        <v>3777</v>
      </c>
      <c r="N29" s="80">
        <v>1648</v>
      </c>
      <c r="O29" s="136">
        <v>6532</v>
      </c>
      <c r="P29" s="32">
        <f t="shared" si="1"/>
        <v>1</v>
      </c>
      <c r="Q29" s="33">
        <f t="shared" si="9"/>
        <v>0.5</v>
      </c>
      <c r="R29" s="33">
        <f t="shared" si="3"/>
        <v>0</v>
      </c>
      <c r="S29" s="33">
        <f t="shared" si="4"/>
        <v>0.6363636363636364</v>
      </c>
      <c r="T29" s="33">
        <f t="shared" si="5"/>
        <v>0</v>
      </c>
      <c r="U29" s="33">
        <f t="shared" si="10"/>
        <v>1</v>
      </c>
      <c r="V29" s="228">
        <f t="shared" si="7"/>
        <v>0.25</v>
      </c>
      <c r="W29" s="35">
        <f t="shared" si="11"/>
        <v>0.4864864864864865</v>
      </c>
      <c r="X29" s="33">
        <v>0.5897435897435898</v>
      </c>
      <c r="Y29" s="34">
        <v>2.1794871794871793</v>
      </c>
      <c r="Z29" s="137">
        <v>1.2391732283464567</v>
      </c>
      <c r="AA29" s="138">
        <v>0.5413929040735874</v>
      </c>
      <c r="AB29" s="139">
        <v>2.14445173998686</v>
      </c>
    </row>
    <row r="30" spans="1:28" s="151" customFormat="1" ht="13.5" customHeight="1">
      <c r="A30" s="318"/>
      <c r="B30" s="140" t="s">
        <v>25</v>
      </c>
      <c r="C30" s="82">
        <v>3</v>
      </c>
      <c r="D30" s="83">
        <v>3</v>
      </c>
      <c r="E30" s="83">
        <v>0</v>
      </c>
      <c r="F30" s="83">
        <v>4</v>
      </c>
      <c r="G30" s="83">
        <v>7</v>
      </c>
      <c r="H30" s="83">
        <v>3</v>
      </c>
      <c r="I30" s="84">
        <v>9</v>
      </c>
      <c r="J30" s="40">
        <f t="shared" si="0"/>
        <v>29</v>
      </c>
      <c r="K30" s="83">
        <v>29</v>
      </c>
      <c r="L30" s="84">
        <v>131</v>
      </c>
      <c r="M30" s="82">
        <v>4931</v>
      </c>
      <c r="N30" s="83">
        <v>1828</v>
      </c>
      <c r="O30" s="141">
        <v>9732</v>
      </c>
      <c r="P30" s="46">
        <f t="shared" si="1"/>
        <v>1</v>
      </c>
      <c r="Q30" s="47">
        <f t="shared" si="9"/>
        <v>0.5</v>
      </c>
      <c r="R30" s="47">
        <f t="shared" si="3"/>
        <v>0</v>
      </c>
      <c r="S30" s="47">
        <f t="shared" si="4"/>
        <v>0.36363636363636365</v>
      </c>
      <c r="T30" s="47">
        <f t="shared" si="5"/>
        <v>1.75</v>
      </c>
      <c r="U30" s="47">
        <f t="shared" si="10"/>
        <v>0.75</v>
      </c>
      <c r="V30" s="229">
        <f t="shared" si="7"/>
        <v>2.25</v>
      </c>
      <c r="W30" s="49">
        <f t="shared" si="11"/>
        <v>0.7837837837837838</v>
      </c>
      <c r="X30" s="47">
        <v>0.7435897435897436</v>
      </c>
      <c r="Y30" s="48">
        <v>3.358974358974359</v>
      </c>
      <c r="Z30" s="142">
        <v>1.6172515578878321</v>
      </c>
      <c r="AA30" s="138">
        <v>0.60111805327195</v>
      </c>
      <c r="AB30" s="139">
        <v>3.19291338582677</v>
      </c>
    </row>
    <row r="31" spans="1:28" s="151" customFormat="1" ht="13.5" customHeight="1">
      <c r="A31" s="316">
        <v>7</v>
      </c>
      <c r="B31" s="145" t="s">
        <v>26</v>
      </c>
      <c r="C31" s="86">
        <v>3</v>
      </c>
      <c r="D31" s="87">
        <v>2</v>
      </c>
      <c r="E31" s="87">
        <v>0</v>
      </c>
      <c r="F31" s="87">
        <v>12</v>
      </c>
      <c r="G31" s="87">
        <v>6</v>
      </c>
      <c r="H31" s="87">
        <v>8</v>
      </c>
      <c r="I31" s="88">
        <v>3</v>
      </c>
      <c r="J31" s="26">
        <f t="shared" si="0"/>
        <v>34</v>
      </c>
      <c r="K31" s="87">
        <v>20</v>
      </c>
      <c r="L31" s="88">
        <v>198</v>
      </c>
      <c r="M31" s="86">
        <v>6147</v>
      </c>
      <c r="N31" s="87">
        <v>2587</v>
      </c>
      <c r="O31" s="147">
        <v>12036</v>
      </c>
      <c r="P31" s="32">
        <f t="shared" si="1"/>
        <v>1</v>
      </c>
      <c r="Q31" s="33">
        <f t="shared" si="9"/>
        <v>0.3333333333333333</v>
      </c>
      <c r="R31" s="33">
        <f t="shared" si="3"/>
        <v>0</v>
      </c>
      <c r="S31" s="33">
        <f t="shared" si="4"/>
        <v>1.0909090909090908</v>
      </c>
      <c r="T31" s="33">
        <f t="shared" si="5"/>
        <v>1.5</v>
      </c>
      <c r="U31" s="33">
        <f t="shared" si="10"/>
        <v>2</v>
      </c>
      <c r="V31" s="34">
        <f t="shared" si="7"/>
        <v>0.75</v>
      </c>
      <c r="W31" s="35">
        <f t="shared" si="11"/>
        <v>0.918918918918919</v>
      </c>
      <c r="X31" s="90">
        <v>0.5128205128205128</v>
      </c>
      <c r="Y31" s="91">
        <v>5.076923076923077</v>
      </c>
      <c r="Z31" s="148">
        <v>2.014089121887287</v>
      </c>
      <c r="AA31" s="149">
        <v>0.8515470704410797</v>
      </c>
      <c r="AB31" s="150">
        <v>3.94881889763779</v>
      </c>
    </row>
    <row r="32" spans="1:28" s="151" customFormat="1" ht="13.5" customHeight="1">
      <c r="A32" s="317"/>
      <c r="B32" s="135" t="s">
        <v>27</v>
      </c>
      <c r="C32" s="79">
        <v>1</v>
      </c>
      <c r="D32" s="80">
        <v>3</v>
      </c>
      <c r="E32" s="80">
        <v>1</v>
      </c>
      <c r="F32" s="80">
        <v>14</v>
      </c>
      <c r="G32" s="80">
        <v>7</v>
      </c>
      <c r="H32" s="80">
        <v>21</v>
      </c>
      <c r="I32" s="81">
        <v>1</v>
      </c>
      <c r="J32" s="26">
        <f t="shared" si="0"/>
        <v>48</v>
      </c>
      <c r="K32" s="80">
        <v>44</v>
      </c>
      <c r="L32" s="81">
        <v>275</v>
      </c>
      <c r="M32" s="79">
        <v>6991</v>
      </c>
      <c r="N32" s="80">
        <v>3221</v>
      </c>
      <c r="O32" s="136">
        <v>13881</v>
      </c>
      <c r="P32" s="32">
        <f t="shared" si="1"/>
        <v>0.3333333333333333</v>
      </c>
      <c r="Q32" s="33">
        <f t="shared" si="9"/>
        <v>0.5</v>
      </c>
      <c r="R32" s="33">
        <f t="shared" si="3"/>
        <v>0.2</v>
      </c>
      <c r="S32" s="33">
        <f t="shared" si="4"/>
        <v>1.2727272727272727</v>
      </c>
      <c r="T32" s="33">
        <f t="shared" si="5"/>
        <v>1.75</v>
      </c>
      <c r="U32" s="33">
        <f t="shared" si="10"/>
        <v>5.25</v>
      </c>
      <c r="V32" s="34">
        <f t="shared" si="7"/>
        <v>0.25</v>
      </c>
      <c r="W32" s="35">
        <f t="shared" si="11"/>
        <v>1.2972972972972974</v>
      </c>
      <c r="X32" s="33">
        <v>1.1282051282051282</v>
      </c>
      <c r="Y32" s="34">
        <v>7.051282051282051</v>
      </c>
      <c r="Z32" s="137">
        <v>2.2981591058514135</v>
      </c>
      <c r="AA32" s="138">
        <v>1.0602369980250164</v>
      </c>
      <c r="AB32" s="139">
        <v>4.5541338582677096</v>
      </c>
    </row>
    <row r="33" spans="1:28" s="151" customFormat="1" ht="13.5" customHeight="1">
      <c r="A33" s="317"/>
      <c r="B33" s="135" t="s">
        <v>28</v>
      </c>
      <c r="C33" s="79">
        <v>3</v>
      </c>
      <c r="D33" s="80">
        <v>1</v>
      </c>
      <c r="E33" s="80">
        <v>0</v>
      </c>
      <c r="F33" s="80">
        <v>7</v>
      </c>
      <c r="G33" s="80">
        <v>6</v>
      </c>
      <c r="H33" s="80">
        <v>16</v>
      </c>
      <c r="I33" s="81">
        <v>7</v>
      </c>
      <c r="J33" s="26">
        <f t="shared" si="0"/>
        <v>40</v>
      </c>
      <c r="K33" s="80">
        <v>65</v>
      </c>
      <c r="L33" s="81">
        <v>300</v>
      </c>
      <c r="M33" s="79">
        <v>6038</v>
      </c>
      <c r="N33" s="80">
        <v>3954</v>
      </c>
      <c r="O33" s="136">
        <v>15227</v>
      </c>
      <c r="P33" s="32">
        <f t="shared" si="1"/>
        <v>1</v>
      </c>
      <c r="Q33" s="33">
        <f t="shared" si="9"/>
        <v>0.16666666666666666</v>
      </c>
      <c r="R33" s="33">
        <f t="shared" si="3"/>
        <v>0</v>
      </c>
      <c r="S33" s="33">
        <f t="shared" si="4"/>
        <v>0.6363636363636364</v>
      </c>
      <c r="T33" s="33">
        <f t="shared" si="5"/>
        <v>1.5</v>
      </c>
      <c r="U33" s="33">
        <f t="shared" si="10"/>
        <v>4</v>
      </c>
      <c r="V33" s="34">
        <f t="shared" si="7"/>
        <v>1.75</v>
      </c>
      <c r="W33" s="35">
        <f t="shared" si="11"/>
        <v>1.0810810810810811</v>
      </c>
      <c r="X33" s="33">
        <v>1.6666666666666667</v>
      </c>
      <c r="Y33" s="34">
        <v>7.6923076923076925</v>
      </c>
      <c r="Z33" s="137">
        <v>1.9790232710586693</v>
      </c>
      <c r="AA33" s="138">
        <v>1.2989487516425755</v>
      </c>
      <c r="AB33" s="139">
        <v>4.99737446668854</v>
      </c>
    </row>
    <row r="34" spans="1:28" s="151" customFormat="1" ht="13.5" customHeight="1">
      <c r="A34" s="317"/>
      <c r="B34" s="135" t="s">
        <v>29</v>
      </c>
      <c r="C34" s="79">
        <v>3</v>
      </c>
      <c r="D34" s="80">
        <v>2</v>
      </c>
      <c r="E34" s="80">
        <v>1</v>
      </c>
      <c r="F34" s="80">
        <v>8</v>
      </c>
      <c r="G34" s="80">
        <v>3</v>
      </c>
      <c r="H34" s="80">
        <v>26</v>
      </c>
      <c r="I34" s="81">
        <v>15</v>
      </c>
      <c r="J34" s="26">
        <f t="shared" si="0"/>
        <v>58</v>
      </c>
      <c r="K34" s="80">
        <v>60</v>
      </c>
      <c r="L34" s="81">
        <v>361</v>
      </c>
      <c r="M34" s="79">
        <v>4955</v>
      </c>
      <c r="N34" s="80">
        <v>3787</v>
      </c>
      <c r="O34" s="136">
        <v>12426</v>
      </c>
      <c r="P34" s="32">
        <f t="shared" si="1"/>
        <v>1</v>
      </c>
      <c r="Q34" s="33">
        <f t="shared" si="9"/>
        <v>0.3333333333333333</v>
      </c>
      <c r="R34" s="33">
        <f t="shared" si="3"/>
        <v>0.2</v>
      </c>
      <c r="S34" s="33">
        <f t="shared" si="4"/>
        <v>0.7272727272727273</v>
      </c>
      <c r="T34" s="33">
        <f t="shared" si="5"/>
        <v>0.75</v>
      </c>
      <c r="U34" s="33">
        <f t="shared" si="10"/>
        <v>6.5</v>
      </c>
      <c r="V34" s="34">
        <f t="shared" si="7"/>
        <v>3.75</v>
      </c>
      <c r="W34" s="35">
        <f t="shared" si="11"/>
        <v>1.5675675675675675</v>
      </c>
      <c r="X34" s="33">
        <v>1.5384615384615385</v>
      </c>
      <c r="Y34" s="34">
        <v>9.256410256410257</v>
      </c>
      <c r="Z34" s="137">
        <v>1.6272577996715927</v>
      </c>
      <c r="AA34" s="138">
        <v>1.2424540682414698</v>
      </c>
      <c r="AB34" s="139">
        <v>4.07944845699277</v>
      </c>
    </row>
    <row r="35" spans="1:28" s="151" customFormat="1" ht="13.5" customHeight="1">
      <c r="A35" s="318"/>
      <c r="B35" s="140" t="s">
        <v>30</v>
      </c>
      <c r="C35" s="82">
        <v>2</v>
      </c>
      <c r="D35" s="83">
        <v>0</v>
      </c>
      <c r="E35" s="83">
        <v>1</v>
      </c>
      <c r="F35" s="83">
        <v>4</v>
      </c>
      <c r="G35" s="83">
        <v>2</v>
      </c>
      <c r="H35" s="83">
        <v>21</v>
      </c>
      <c r="I35" s="84">
        <v>9</v>
      </c>
      <c r="J35" s="26">
        <f t="shared" si="0"/>
        <v>39</v>
      </c>
      <c r="K35" s="80">
        <v>76</v>
      </c>
      <c r="L35" s="81">
        <v>359</v>
      </c>
      <c r="M35" s="79">
        <v>4369</v>
      </c>
      <c r="N35" s="80">
        <v>3965</v>
      </c>
      <c r="O35" s="136">
        <v>10957</v>
      </c>
      <c r="P35" s="32">
        <f t="shared" si="1"/>
        <v>0.6666666666666666</v>
      </c>
      <c r="Q35" s="33">
        <f t="shared" si="9"/>
        <v>0</v>
      </c>
      <c r="R35" s="33">
        <f t="shared" si="3"/>
        <v>0.2</v>
      </c>
      <c r="S35" s="33">
        <f t="shared" si="4"/>
        <v>0.36363636363636365</v>
      </c>
      <c r="T35" s="33">
        <f t="shared" si="5"/>
        <v>0.5</v>
      </c>
      <c r="U35" s="33">
        <f t="shared" si="10"/>
        <v>5.25</v>
      </c>
      <c r="V35" s="34">
        <f t="shared" si="7"/>
        <v>2.25</v>
      </c>
      <c r="W35" s="35">
        <f t="shared" si="11"/>
        <v>1.054054054054054</v>
      </c>
      <c r="X35" s="33">
        <v>1.9487179487179487</v>
      </c>
      <c r="Y35" s="34">
        <v>9.205128205128204</v>
      </c>
      <c r="Z35" s="137">
        <v>1.4324590163934425</v>
      </c>
      <c r="AA35" s="138">
        <v>1.3047054952286936</v>
      </c>
      <c r="AB35" s="139">
        <v>3.59481627296587</v>
      </c>
    </row>
    <row r="36" spans="1:28" s="151" customFormat="1" ht="13.5" customHeight="1">
      <c r="A36" s="316">
        <v>8</v>
      </c>
      <c r="B36" s="145" t="s">
        <v>31</v>
      </c>
      <c r="C36" s="79">
        <v>0</v>
      </c>
      <c r="D36" s="80">
        <v>2</v>
      </c>
      <c r="E36" s="80">
        <v>6</v>
      </c>
      <c r="F36" s="80">
        <v>7</v>
      </c>
      <c r="G36" s="80">
        <v>0</v>
      </c>
      <c r="H36" s="80">
        <v>17</v>
      </c>
      <c r="I36" s="81">
        <v>28</v>
      </c>
      <c r="J36" s="223">
        <f t="shared" si="0"/>
        <v>60</v>
      </c>
      <c r="K36" s="87">
        <v>42</v>
      </c>
      <c r="L36" s="88">
        <v>306</v>
      </c>
      <c r="M36" s="86">
        <v>3217</v>
      </c>
      <c r="N36" s="87">
        <v>3909</v>
      </c>
      <c r="O36" s="147">
        <v>9402</v>
      </c>
      <c r="P36" s="89">
        <f t="shared" si="1"/>
        <v>0</v>
      </c>
      <c r="Q36" s="90">
        <f t="shared" si="9"/>
        <v>0.3333333333333333</v>
      </c>
      <c r="R36" s="90">
        <f t="shared" si="3"/>
        <v>1.2</v>
      </c>
      <c r="S36" s="90">
        <f t="shared" si="4"/>
        <v>0.6363636363636364</v>
      </c>
      <c r="T36" s="90">
        <f t="shared" si="5"/>
        <v>0</v>
      </c>
      <c r="U36" s="90">
        <f t="shared" si="10"/>
        <v>4.25</v>
      </c>
      <c r="V36" s="227">
        <f t="shared" si="7"/>
        <v>7</v>
      </c>
      <c r="W36" s="92">
        <f t="shared" si="11"/>
        <v>1.6216216216216217</v>
      </c>
      <c r="X36" s="90">
        <v>1.0769230769230769</v>
      </c>
      <c r="Y36" s="91">
        <v>7.846153846153846</v>
      </c>
      <c r="Z36" s="148">
        <v>1.0677066047129107</v>
      </c>
      <c r="AA36" s="149">
        <v>1.2875494071146245</v>
      </c>
      <c r="AB36" s="150">
        <v>3.09479921000658</v>
      </c>
    </row>
    <row r="37" spans="1:28" s="151" customFormat="1" ht="13.5" customHeight="1">
      <c r="A37" s="317"/>
      <c r="B37" s="135" t="s">
        <v>32</v>
      </c>
      <c r="C37" s="79">
        <v>1</v>
      </c>
      <c r="D37" s="80">
        <v>5</v>
      </c>
      <c r="E37" s="80">
        <v>3</v>
      </c>
      <c r="F37" s="80">
        <v>6</v>
      </c>
      <c r="G37" s="80">
        <v>5</v>
      </c>
      <c r="H37" s="80">
        <v>22</v>
      </c>
      <c r="I37" s="81">
        <v>21</v>
      </c>
      <c r="J37" s="26">
        <f aca="true" t="shared" si="12" ref="J37:J56">SUM(C37:I37)</f>
        <v>63</v>
      </c>
      <c r="K37" s="80">
        <v>63</v>
      </c>
      <c r="L37" s="81">
        <v>245</v>
      </c>
      <c r="M37" s="79">
        <v>2388</v>
      </c>
      <c r="N37" s="80">
        <v>2936</v>
      </c>
      <c r="O37" s="136">
        <v>5750</v>
      </c>
      <c r="P37" s="32">
        <f aca="true" t="shared" si="13" ref="P37:P56">C37/3</f>
        <v>0.3333333333333333</v>
      </c>
      <c r="Q37" s="33">
        <f t="shared" si="9"/>
        <v>0.8333333333333334</v>
      </c>
      <c r="R37" s="33">
        <f aca="true" t="shared" si="14" ref="R37:R56">E37/5</f>
        <v>0.6</v>
      </c>
      <c r="S37" s="33">
        <f aca="true" t="shared" si="15" ref="S37:S56">F37/11</f>
        <v>0.5454545454545454</v>
      </c>
      <c r="T37" s="33">
        <f aca="true" t="shared" si="16" ref="T37:T56">G37/4</f>
        <v>1.25</v>
      </c>
      <c r="U37" s="33">
        <f t="shared" si="10"/>
        <v>5.5</v>
      </c>
      <c r="V37" s="228">
        <f aca="true" t="shared" si="17" ref="V37:V56">I37/4</f>
        <v>5.25</v>
      </c>
      <c r="W37" s="35">
        <f t="shared" si="11"/>
        <v>1.7027027027027026</v>
      </c>
      <c r="X37" s="33">
        <v>1.6153846153846154</v>
      </c>
      <c r="Y37" s="34">
        <v>6.282051282051282</v>
      </c>
      <c r="Z37" s="137">
        <v>0.7915147497514087</v>
      </c>
      <c r="AA37" s="138">
        <v>0.9712206417466094</v>
      </c>
      <c r="AB37" s="139">
        <v>1.9192256341789</v>
      </c>
    </row>
    <row r="38" spans="1:28" s="151" customFormat="1" ht="13.5" customHeight="1">
      <c r="A38" s="317"/>
      <c r="B38" s="135" t="s">
        <v>33</v>
      </c>
      <c r="C38" s="79">
        <v>4</v>
      </c>
      <c r="D38" s="80">
        <v>12</v>
      </c>
      <c r="E38" s="80">
        <v>1</v>
      </c>
      <c r="F38" s="80">
        <v>11</v>
      </c>
      <c r="G38" s="80">
        <v>3</v>
      </c>
      <c r="H38" s="80">
        <v>25</v>
      </c>
      <c r="I38" s="81">
        <v>37</v>
      </c>
      <c r="J38" s="26">
        <f t="shared" si="12"/>
        <v>93</v>
      </c>
      <c r="K38" s="80">
        <v>43</v>
      </c>
      <c r="L38" s="81">
        <v>175</v>
      </c>
      <c r="M38" s="79">
        <v>2187</v>
      </c>
      <c r="N38" s="80">
        <v>2687</v>
      </c>
      <c r="O38" s="136">
        <v>5456</v>
      </c>
      <c r="P38" s="32">
        <f t="shared" si="13"/>
        <v>1.3333333333333333</v>
      </c>
      <c r="Q38" s="33">
        <f t="shared" si="9"/>
        <v>2</v>
      </c>
      <c r="R38" s="33">
        <f t="shared" si="14"/>
        <v>0.2</v>
      </c>
      <c r="S38" s="33">
        <f t="shared" si="15"/>
        <v>1</v>
      </c>
      <c r="T38" s="33">
        <f t="shared" si="16"/>
        <v>0.75</v>
      </c>
      <c r="U38" s="33">
        <f t="shared" si="10"/>
        <v>6.25</v>
      </c>
      <c r="V38" s="228">
        <f t="shared" si="17"/>
        <v>9.25</v>
      </c>
      <c r="W38" s="35">
        <f t="shared" si="11"/>
        <v>2.5135135135135136</v>
      </c>
      <c r="X38" s="33">
        <v>1.1025641025641026</v>
      </c>
      <c r="Y38" s="34">
        <v>4.487179487179487</v>
      </c>
      <c r="Z38" s="137">
        <v>0.7189349112426036</v>
      </c>
      <c r="AA38" s="138">
        <v>0.8903247183565275</v>
      </c>
      <c r="AB38" s="139">
        <v>1.79591836734693</v>
      </c>
    </row>
    <row r="39" spans="1:28" s="151" customFormat="1" ht="13.5" customHeight="1">
      <c r="A39" s="318"/>
      <c r="B39" s="140" t="s">
        <v>34</v>
      </c>
      <c r="C39" s="82">
        <v>11</v>
      </c>
      <c r="D39" s="83">
        <v>9</v>
      </c>
      <c r="E39" s="83">
        <v>6</v>
      </c>
      <c r="F39" s="83">
        <v>19</v>
      </c>
      <c r="G39" s="83">
        <v>5</v>
      </c>
      <c r="H39" s="83">
        <v>39</v>
      </c>
      <c r="I39" s="84">
        <v>32</v>
      </c>
      <c r="J39" s="40">
        <f t="shared" si="12"/>
        <v>121</v>
      </c>
      <c r="K39" s="83">
        <v>59</v>
      </c>
      <c r="L39" s="84">
        <v>161</v>
      </c>
      <c r="M39" s="82">
        <v>2313</v>
      </c>
      <c r="N39" s="83">
        <v>2938</v>
      </c>
      <c r="O39" s="141">
        <v>5661</v>
      </c>
      <c r="P39" s="46">
        <f t="shared" si="13"/>
        <v>3.6666666666666665</v>
      </c>
      <c r="Q39" s="47">
        <f t="shared" si="9"/>
        <v>1.5</v>
      </c>
      <c r="R39" s="47">
        <f t="shared" si="14"/>
        <v>1.2</v>
      </c>
      <c r="S39" s="47">
        <f t="shared" si="15"/>
        <v>1.7272727272727273</v>
      </c>
      <c r="T39" s="47">
        <f t="shared" si="16"/>
        <v>1.25</v>
      </c>
      <c r="U39" s="47">
        <f t="shared" si="10"/>
        <v>9.75</v>
      </c>
      <c r="V39" s="229">
        <f t="shared" si="17"/>
        <v>8</v>
      </c>
      <c r="W39" s="49">
        <f t="shared" si="11"/>
        <v>3.27027027027027</v>
      </c>
      <c r="X39" s="47">
        <v>1.5128205128205128</v>
      </c>
      <c r="Y39" s="48">
        <v>4.128205128205129</v>
      </c>
      <c r="Z39" s="142">
        <v>0.7593565331582404</v>
      </c>
      <c r="AA39" s="138">
        <v>0.9664473684210526</v>
      </c>
      <c r="AB39" s="139">
        <v>1.85850295469468</v>
      </c>
    </row>
    <row r="40" spans="1:28" s="151" customFormat="1" ht="13.5" customHeight="1">
      <c r="A40" s="316">
        <v>9</v>
      </c>
      <c r="B40" s="145" t="s">
        <v>35</v>
      </c>
      <c r="C40" s="86">
        <v>11</v>
      </c>
      <c r="D40" s="87">
        <v>18</v>
      </c>
      <c r="E40" s="87">
        <v>5</v>
      </c>
      <c r="F40" s="87">
        <v>19</v>
      </c>
      <c r="G40" s="87">
        <v>2</v>
      </c>
      <c r="H40" s="87">
        <v>35</v>
      </c>
      <c r="I40" s="88">
        <v>19</v>
      </c>
      <c r="J40" s="223">
        <f t="shared" si="12"/>
        <v>109</v>
      </c>
      <c r="K40" s="87">
        <v>65</v>
      </c>
      <c r="L40" s="88">
        <v>124</v>
      </c>
      <c r="M40" s="86">
        <v>2051</v>
      </c>
      <c r="N40" s="87">
        <v>3179</v>
      </c>
      <c r="O40" s="147">
        <v>5973</v>
      </c>
      <c r="P40" s="32">
        <f t="shared" si="13"/>
        <v>3.6666666666666665</v>
      </c>
      <c r="Q40" s="33">
        <f t="shared" si="9"/>
        <v>3</v>
      </c>
      <c r="R40" s="33">
        <f t="shared" si="14"/>
        <v>1</v>
      </c>
      <c r="S40" s="33">
        <f t="shared" si="15"/>
        <v>1.7272727272727273</v>
      </c>
      <c r="T40" s="33">
        <f t="shared" si="16"/>
        <v>0.5</v>
      </c>
      <c r="U40" s="33">
        <f t="shared" si="10"/>
        <v>8.75</v>
      </c>
      <c r="V40" s="34">
        <f t="shared" si="17"/>
        <v>4.75</v>
      </c>
      <c r="W40" s="35">
        <f t="shared" si="11"/>
        <v>2.945945945945946</v>
      </c>
      <c r="X40" s="90">
        <v>1.6666666666666667</v>
      </c>
      <c r="Y40" s="91">
        <v>3.1794871794871793</v>
      </c>
      <c r="Z40" s="148">
        <v>0.673784494086728</v>
      </c>
      <c r="AA40" s="149">
        <v>1.0474464579901153</v>
      </c>
      <c r="AB40" s="150">
        <v>1.96674349687191</v>
      </c>
    </row>
    <row r="41" spans="1:28" s="151" customFormat="1" ht="13.5" customHeight="1">
      <c r="A41" s="317"/>
      <c r="B41" s="135" t="s">
        <v>36</v>
      </c>
      <c r="C41" s="79">
        <v>15</v>
      </c>
      <c r="D41" s="80">
        <v>25</v>
      </c>
      <c r="E41" s="80">
        <v>5</v>
      </c>
      <c r="F41" s="80">
        <v>19</v>
      </c>
      <c r="G41" s="80">
        <v>9</v>
      </c>
      <c r="H41" s="80">
        <v>29</v>
      </c>
      <c r="I41" s="81">
        <v>25</v>
      </c>
      <c r="J41" s="26">
        <f t="shared" si="12"/>
        <v>127</v>
      </c>
      <c r="K41" s="80">
        <v>23</v>
      </c>
      <c r="L41" s="81">
        <v>113</v>
      </c>
      <c r="M41" s="79">
        <v>2189</v>
      </c>
      <c r="N41" s="80">
        <v>3160</v>
      </c>
      <c r="O41" s="136">
        <v>5419</v>
      </c>
      <c r="P41" s="32">
        <f t="shared" si="13"/>
        <v>5</v>
      </c>
      <c r="Q41" s="33">
        <f t="shared" si="9"/>
        <v>4.166666666666667</v>
      </c>
      <c r="R41" s="33">
        <f t="shared" si="14"/>
        <v>1</v>
      </c>
      <c r="S41" s="33">
        <f t="shared" si="15"/>
        <v>1.7272727272727273</v>
      </c>
      <c r="T41" s="33">
        <f t="shared" si="16"/>
        <v>2.25</v>
      </c>
      <c r="U41" s="33">
        <f t="shared" si="10"/>
        <v>7.25</v>
      </c>
      <c r="V41" s="34">
        <f t="shared" si="17"/>
        <v>6.25</v>
      </c>
      <c r="W41" s="35">
        <f t="shared" si="11"/>
        <v>3.4324324324324325</v>
      </c>
      <c r="X41" s="33">
        <v>0.5897435897435898</v>
      </c>
      <c r="Y41" s="34">
        <v>2.8974358974358974</v>
      </c>
      <c r="Z41" s="137">
        <v>0.7207770826473494</v>
      </c>
      <c r="AA41" s="138">
        <v>1.0391318645182506</v>
      </c>
      <c r="AB41" s="139">
        <v>1.78667985492911</v>
      </c>
    </row>
    <row r="42" spans="1:28" s="151" customFormat="1" ht="13.5" customHeight="1">
      <c r="A42" s="317"/>
      <c r="B42" s="135" t="s">
        <v>37</v>
      </c>
      <c r="C42" s="79">
        <v>9</v>
      </c>
      <c r="D42" s="80">
        <v>29</v>
      </c>
      <c r="E42" s="80">
        <v>7</v>
      </c>
      <c r="F42" s="80">
        <v>22</v>
      </c>
      <c r="G42" s="80">
        <v>9</v>
      </c>
      <c r="H42" s="80">
        <v>14</v>
      </c>
      <c r="I42" s="81">
        <v>5</v>
      </c>
      <c r="J42" s="26">
        <f t="shared" si="12"/>
        <v>95</v>
      </c>
      <c r="K42" s="80">
        <v>38</v>
      </c>
      <c r="L42" s="81">
        <v>130</v>
      </c>
      <c r="M42" s="79">
        <v>1782</v>
      </c>
      <c r="N42" s="80">
        <v>3496</v>
      </c>
      <c r="O42" s="136">
        <v>5090</v>
      </c>
      <c r="P42" s="32">
        <f t="shared" si="13"/>
        <v>3</v>
      </c>
      <c r="Q42" s="33">
        <f t="shared" si="9"/>
        <v>4.833333333333333</v>
      </c>
      <c r="R42" s="33">
        <f t="shared" si="14"/>
        <v>1.4</v>
      </c>
      <c r="S42" s="33">
        <f t="shared" si="15"/>
        <v>2</v>
      </c>
      <c r="T42" s="33">
        <f t="shared" si="16"/>
        <v>2.25</v>
      </c>
      <c r="U42" s="33">
        <f t="shared" si="10"/>
        <v>3.5</v>
      </c>
      <c r="V42" s="34">
        <f t="shared" si="17"/>
        <v>1.25</v>
      </c>
      <c r="W42" s="35">
        <f t="shared" si="11"/>
        <v>2.5675675675675675</v>
      </c>
      <c r="X42" s="33">
        <v>0.9743589743589743</v>
      </c>
      <c r="Y42" s="34">
        <v>3.3333333333333335</v>
      </c>
      <c r="Z42" s="137">
        <v>0.5856063095629314</v>
      </c>
      <c r="AA42" s="138">
        <v>1.1522742254449572</v>
      </c>
      <c r="AB42" s="139">
        <v>1.67820639630728</v>
      </c>
    </row>
    <row r="43" spans="1:28" s="151" customFormat="1" ht="13.5" customHeight="1">
      <c r="A43" s="317"/>
      <c r="B43" s="135" t="s">
        <v>38</v>
      </c>
      <c r="C43" s="79">
        <v>0</v>
      </c>
      <c r="D43" s="80">
        <v>15</v>
      </c>
      <c r="E43" s="80">
        <v>5</v>
      </c>
      <c r="F43" s="80">
        <v>19</v>
      </c>
      <c r="G43" s="80">
        <v>7</v>
      </c>
      <c r="H43" s="80">
        <v>8</v>
      </c>
      <c r="I43" s="81">
        <v>8</v>
      </c>
      <c r="J43" s="26">
        <f t="shared" si="12"/>
        <v>62</v>
      </c>
      <c r="K43" s="80">
        <v>29</v>
      </c>
      <c r="L43" s="81">
        <v>107</v>
      </c>
      <c r="M43" s="79">
        <v>1439</v>
      </c>
      <c r="N43" s="80">
        <v>3159</v>
      </c>
      <c r="O43" s="136">
        <v>4023</v>
      </c>
      <c r="P43" s="32">
        <f t="shared" si="13"/>
        <v>0</v>
      </c>
      <c r="Q43" s="33">
        <f t="shared" si="9"/>
        <v>2.5</v>
      </c>
      <c r="R43" s="33">
        <f t="shared" si="14"/>
        <v>1</v>
      </c>
      <c r="S43" s="33">
        <f t="shared" si="15"/>
        <v>1.7272727272727273</v>
      </c>
      <c r="T43" s="33">
        <f t="shared" si="16"/>
        <v>1.75</v>
      </c>
      <c r="U43" s="33">
        <f t="shared" si="10"/>
        <v>2</v>
      </c>
      <c r="V43" s="34">
        <f t="shared" si="17"/>
        <v>2</v>
      </c>
      <c r="W43" s="35">
        <f t="shared" si="11"/>
        <v>1.6756756756756757</v>
      </c>
      <c r="X43" s="33">
        <v>0.7435897435897436</v>
      </c>
      <c r="Y43" s="34">
        <v>2.7435897435897436</v>
      </c>
      <c r="Z43" s="137">
        <v>0.47211286089238846</v>
      </c>
      <c r="AA43" s="138">
        <v>1.0391447368421052</v>
      </c>
      <c r="AB43" s="139">
        <v>1.32292009207497</v>
      </c>
    </row>
    <row r="44" spans="1:28" s="151" customFormat="1" ht="13.5" customHeight="1">
      <c r="A44" s="318"/>
      <c r="B44" s="140" t="s">
        <v>39</v>
      </c>
      <c r="C44" s="82">
        <v>2</v>
      </c>
      <c r="D44" s="83">
        <v>17</v>
      </c>
      <c r="E44" s="83">
        <v>4</v>
      </c>
      <c r="F44" s="83">
        <v>20</v>
      </c>
      <c r="G44" s="83">
        <v>5</v>
      </c>
      <c r="H44" s="83">
        <v>4</v>
      </c>
      <c r="I44" s="84">
        <v>5</v>
      </c>
      <c r="J44" s="26">
        <f t="shared" si="12"/>
        <v>57</v>
      </c>
      <c r="K44" s="83">
        <v>39</v>
      </c>
      <c r="L44" s="84">
        <v>96</v>
      </c>
      <c r="M44" s="82">
        <v>1220</v>
      </c>
      <c r="N44" s="83">
        <v>3259</v>
      </c>
      <c r="O44" s="141">
        <v>3500</v>
      </c>
      <c r="P44" s="32">
        <f t="shared" si="13"/>
        <v>0.6666666666666666</v>
      </c>
      <c r="Q44" s="33">
        <f t="shared" si="9"/>
        <v>2.8333333333333335</v>
      </c>
      <c r="R44" s="33">
        <f t="shared" si="14"/>
        <v>0.8</v>
      </c>
      <c r="S44" s="33">
        <f t="shared" si="15"/>
        <v>1.8181818181818181</v>
      </c>
      <c r="T44" s="33">
        <f t="shared" si="16"/>
        <v>1.25</v>
      </c>
      <c r="U44" s="33">
        <f t="shared" si="10"/>
        <v>1</v>
      </c>
      <c r="V44" s="34">
        <f t="shared" si="17"/>
        <v>1.25</v>
      </c>
      <c r="W44" s="35">
        <f t="shared" si="11"/>
        <v>1.5405405405405406</v>
      </c>
      <c r="X44" s="47">
        <v>1</v>
      </c>
      <c r="Y44" s="48">
        <v>2.4615384615384617</v>
      </c>
      <c r="Z44" s="142">
        <v>0.4011838211114765</v>
      </c>
      <c r="AA44" s="143">
        <v>1.071686945083854</v>
      </c>
      <c r="AB44" s="144">
        <v>1.15018074268813</v>
      </c>
    </row>
    <row r="45" spans="1:28" s="151" customFormat="1" ht="13.5" customHeight="1">
      <c r="A45" s="316">
        <v>10</v>
      </c>
      <c r="B45" s="135" t="s">
        <v>40</v>
      </c>
      <c r="C45" s="79">
        <v>15</v>
      </c>
      <c r="D45" s="80">
        <v>14</v>
      </c>
      <c r="E45" s="80">
        <v>15</v>
      </c>
      <c r="F45" s="80">
        <v>23</v>
      </c>
      <c r="G45" s="80">
        <v>2</v>
      </c>
      <c r="H45" s="80">
        <v>0</v>
      </c>
      <c r="I45" s="81">
        <v>3</v>
      </c>
      <c r="J45" s="223">
        <f t="shared" si="12"/>
        <v>72</v>
      </c>
      <c r="K45" s="80">
        <v>52</v>
      </c>
      <c r="L45" s="81">
        <v>57</v>
      </c>
      <c r="M45" s="79">
        <v>1224</v>
      </c>
      <c r="N45" s="80">
        <v>3534</v>
      </c>
      <c r="O45" s="136">
        <v>2892</v>
      </c>
      <c r="P45" s="89">
        <f t="shared" si="13"/>
        <v>5</v>
      </c>
      <c r="Q45" s="90">
        <f t="shared" si="9"/>
        <v>2.3333333333333335</v>
      </c>
      <c r="R45" s="90">
        <f t="shared" si="14"/>
        <v>3</v>
      </c>
      <c r="S45" s="90">
        <f t="shared" si="15"/>
        <v>2.090909090909091</v>
      </c>
      <c r="T45" s="90">
        <f t="shared" si="16"/>
        <v>0.5</v>
      </c>
      <c r="U45" s="90">
        <f t="shared" si="10"/>
        <v>0</v>
      </c>
      <c r="V45" s="227">
        <f t="shared" si="17"/>
        <v>0.75</v>
      </c>
      <c r="W45" s="92">
        <f t="shared" si="11"/>
        <v>1.945945945945946</v>
      </c>
      <c r="X45" s="33">
        <v>1.3333333333333333</v>
      </c>
      <c r="Y45" s="34">
        <v>1.4615384615384615</v>
      </c>
      <c r="Z45" s="137">
        <v>0.401443096097081</v>
      </c>
      <c r="AA45" s="138">
        <v>1.1537708129285014</v>
      </c>
      <c r="AB45" s="139">
        <v>0.951002959552779</v>
      </c>
    </row>
    <row r="46" spans="1:28" s="151" customFormat="1" ht="13.5" customHeight="1">
      <c r="A46" s="317"/>
      <c r="B46" s="135" t="s">
        <v>41</v>
      </c>
      <c r="C46" s="79">
        <v>12</v>
      </c>
      <c r="D46" s="80">
        <v>16</v>
      </c>
      <c r="E46" s="80">
        <v>6</v>
      </c>
      <c r="F46" s="80">
        <v>20</v>
      </c>
      <c r="G46" s="80">
        <v>5</v>
      </c>
      <c r="H46" s="80">
        <v>0</v>
      </c>
      <c r="I46" s="81">
        <v>9</v>
      </c>
      <c r="J46" s="26">
        <f t="shared" si="12"/>
        <v>68</v>
      </c>
      <c r="K46" s="80">
        <v>45</v>
      </c>
      <c r="L46" s="81">
        <v>42</v>
      </c>
      <c r="M46" s="79">
        <v>1124</v>
      </c>
      <c r="N46" s="80">
        <v>3106</v>
      </c>
      <c r="O46" s="136">
        <v>1937</v>
      </c>
      <c r="P46" s="32">
        <f t="shared" si="13"/>
        <v>4</v>
      </c>
      <c r="Q46" s="33">
        <f t="shared" si="9"/>
        <v>2.6666666666666665</v>
      </c>
      <c r="R46" s="33">
        <f t="shared" si="14"/>
        <v>1.2</v>
      </c>
      <c r="S46" s="33">
        <f t="shared" si="15"/>
        <v>1.8181818181818181</v>
      </c>
      <c r="T46" s="33">
        <f t="shared" si="16"/>
        <v>1.25</v>
      </c>
      <c r="U46" s="33">
        <f t="shared" si="10"/>
        <v>0</v>
      </c>
      <c r="V46" s="228">
        <f t="shared" si="17"/>
        <v>2.25</v>
      </c>
      <c r="W46" s="35">
        <f t="shared" si="11"/>
        <v>1.837837837837838</v>
      </c>
      <c r="X46" s="33">
        <v>1.1538461538461537</v>
      </c>
      <c r="Y46" s="34">
        <v>1.0769230769230769</v>
      </c>
      <c r="Z46" s="137">
        <v>0.3688874302592714</v>
      </c>
      <c r="AA46" s="138">
        <v>1.0213745478461032</v>
      </c>
      <c r="AB46" s="139">
        <v>0.636124794745484</v>
      </c>
    </row>
    <row r="47" spans="1:28" s="151" customFormat="1" ht="13.5" customHeight="1">
      <c r="A47" s="317"/>
      <c r="B47" s="135" t="s">
        <v>42</v>
      </c>
      <c r="C47" s="79">
        <v>4</v>
      </c>
      <c r="D47" s="80">
        <v>20</v>
      </c>
      <c r="E47" s="80">
        <v>4</v>
      </c>
      <c r="F47" s="80">
        <v>18</v>
      </c>
      <c r="G47" s="80">
        <v>6</v>
      </c>
      <c r="H47" s="80">
        <v>2</v>
      </c>
      <c r="I47" s="81">
        <v>7</v>
      </c>
      <c r="J47" s="26">
        <f t="shared" si="12"/>
        <v>61</v>
      </c>
      <c r="K47" s="80">
        <v>32</v>
      </c>
      <c r="L47" s="81">
        <v>56</v>
      </c>
      <c r="M47" s="79">
        <v>1222</v>
      </c>
      <c r="N47" s="80">
        <v>3004</v>
      </c>
      <c r="O47" s="136">
        <v>2013</v>
      </c>
      <c r="P47" s="32">
        <f t="shared" si="13"/>
        <v>1.3333333333333333</v>
      </c>
      <c r="Q47" s="33">
        <f t="shared" si="9"/>
        <v>3.3333333333333335</v>
      </c>
      <c r="R47" s="33">
        <f t="shared" si="14"/>
        <v>0.8</v>
      </c>
      <c r="S47" s="33">
        <f t="shared" si="15"/>
        <v>1.6363636363636365</v>
      </c>
      <c r="T47" s="33">
        <f t="shared" si="16"/>
        <v>1.5</v>
      </c>
      <c r="U47" s="33">
        <f t="shared" si="10"/>
        <v>0.5</v>
      </c>
      <c r="V47" s="228">
        <f t="shared" si="17"/>
        <v>1.75</v>
      </c>
      <c r="W47" s="35">
        <f t="shared" si="11"/>
        <v>1.6486486486486487</v>
      </c>
      <c r="X47" s="33">
        <v>0.8205128205128205</v>
      </c>
      <c r="Y47" s="34">
        <v>1.435897435897436</v>
      </c>
      <c r="Z47" s="137">
        <v>0.3980456026058632</v>
      </c>
      <c r="AA47" s="138">
        <v>0.9884830536360645</v>
      </c>
      <c r="AB47" s="139">
        <v>0.660649819494585</v>
      </c>
    </row>
    <row r="48" spans="1:28" s="151" customFormat="1" ht="13.5" customHeight="1">
      <c r="A48" s="318"/>
      <c r="B48" s="140" t="s">
        <v>43</v>
      </c>
      <c r="C48" s="82">
        <v>2</v>
      </c>
      <c r="D48" s="83">
        <v>2</v>
      </c>
      <c r="E48" s="83">
        <v>3</v>
      </c>
      <c r="F48" s="83">
        <v>24</v>
      </c>
      <c r="G48" s="83">
        <v>3</v>
      </c>
      <c r="H48" s="83">
        <v>4</v>
      </c>
      <c r="I48" s="84">
        <v>5</v>
      </c>
      <c r="J48" s="40">
        <f t="shared" si="12"/>
        <v>43</v>
      </c>
      <c r="K48" s="83">
        <v>19</v>
      </c>
      <c r="L48" s="84">
        <v>44</v>
      </c>
      <c r="M48" s="82">
        <v>1061</v>
      </c>
      <c r="N48" s="83">
        <v>2972</v>
      </c>
      <c r="O48" s="141">
        <v>1896</v>
      </c>
      <c r="P48" s="46">
        <f t="shared" si="13"/>
        <v>0.6666666666666666</v>
      </c>
      <c r="Q48" s="47">
        <f t="shared" si="9"/>
        <v>0.3333333333333333</v>
      </c>
      <c r="R48" s="47">
        <f t="shared" si="14"/>
        <v>0.6</v>
      </c>
      <c r="S48" s="47">
        <f t="shared" si="15"/>
        <v>2.1818181818181817</v>
      </c>
      <c r="T48" s="47">
        <f t="shared" si="16"/>
        <v>0.75</v>
      </c>
      <c r="U48" s="47">
        <f t="shared" si="10"/>
        <v>1</v>
      </c>
      <c r="V48" s="229">
        <f t="shared" si="17"/>
        <v>1.25</v>
      </c>
      <c r="W48" s="49">
        <f t="shared" si="11"/>
        <v>1.162162162162162</v>
      </c>
      <c r="X48" s="47">
        <v>0.48717948717948717</v>
      </c>
      <c r="Y48" s="48">
        <v>1.1282051282051282</v>
      </c>
      <c r="Z48" s="142">
        <v>0.3478688524590164</v>
      </c>
      <c r="AA48" s="138">
        <v>0.978275181040158</v>
      </c>
      <c r="AB48" s="139">
        <v>0.624094799210007</v>
      </c>
    </row>
    <row r="49" spans="1:28" s="151" customFormat="1" ht="13.5" customHeight="1">
      <c r="A49" s="316">
        <v>11</v>
      </c>
      <c r="B49" s="145" t="s">
        <v>44</v>
      </c>
      <c r="C49" s="86">
        <v>7</v>
      </c>
      <c r="D49" s="87">
        <v>10</v>
      </c>
      <c r="E49" s="87">
        <v>2</v>
      </c>
      <c r="F49" s="87">
        <v>13</v>
      </c>
      <c r="G49" s="87">
        <v>10</v>
      </c>
      <c r="H49" s="87">
        <v>2</v>
      </c>
      <c r="I49" s="88">
        <v>9</v>
      </c>
      <c r="J49" s="26">
        <f t="shared" si="12"/>
        <v>53</v>
      </c>
      <c r="K49" s="87">
        <v>26</v>
      </c>
      <c r="L49" s="88">
        <v>30</v>
      </c>
      <c r="M49" s="86">
        <v>967</v>
      </c>
      <c r="N49" s="87">
        <v>2724</v>
      </c>
      <c r="O49" s="147">
        <v>1643</v>
      </c>
      <c r="P49" s="32">
        <f t="shared" si="13"/>
        <v>2.3333333333333335</v>
      </c>
      <c r="Q49" s="33">
        <f t="shared" si="9"/>
        <v>1.6666666666666667</v>
      </c>
      <c r="R49" s="33">
        <f t="shared" si="14"/>
        <v>0.4</v>
      </c>
      <c r="S49" s="33">
        <f t="shared" si="15"/>
        <v>1.1818181818181819</v>
      </c>
      <c r="T49" s="33">
        <f t="shared" si="16"/>
        <v>2.5</v>
      </c>
      <c r="U49" s="33">
        <f t="shared" si="10"/>
        <v>0.5</v>
      </c>
      <c r="V49" s="34">
        <f t="shared" si="17"/>
        <v>2.25</v>
      </c>
      <c r="W49" s="35">
        <f t="shared" si="11"/>
        <v>1.4324324324324325</v>
      </c>
      <c r="X49" s="90">
        <v>0.6666666666666666</v>
      </c>
      <c r="Y49" s="91">
        <v>0.7692307692307693</v>
      </c>
      <c r="Z49" s="148">
        <v>0.31704918032786883</v>
      </c>
      <c r="AA49" s="149">
        <v>0.8957579743505426</v>
      </c>
      <c r="AB49" s="150">
        <v>0.539750328515112</v>
      </c>
    </row>
    <row r="50" spans="1:28" s="151" customFormat="1" ht="13.5" customHeight="1">
      <c r="A50" s="317"/>
      <c r="B50" s="135" t="s">
        <v>45</v>
      </c>
      <c r="C50" s="79">
        <v>8</v>
      </c>
      <c r="D50" s="80">
        <v>13</v>
      </c>
      <c r="E50" s="80">
        <v>4</v>
      </c>
      <c r="F50" s="80">
        <v>18</v>
      </c>
      <c r="G50" s="80">
        <v>20</v>
      </c>
      <c r="H50" s="80">
        <v>3</v>
      </c>
      <c r="I50" s="81">
        <v>1</v>
      </c>
      <c r="J50" s="26">
        <f t="shared" si="12"/>
        <v>67</v>
      </c>
      <c r="K50" s="80">
        <v>15</v>
      </c>
      <c r="L50" s="81">
        <v>34</v>
      </c>
      <c r="M50" s="79">
        <v>931</v>
      </c>
      <c r="N50" s="80">
        <v>2813</v>
      </c>
      <c r="O50" s="136">
        <v>1651</v>
      </c>
      <c r="P50" s="32">
        <f t="shared" si="13"/>
        <v>2.6666666666666665</v>
      </c>
      <c r="Q50" s="33">
        <f t="shared" si="9"/>
        <v>2.1666666666666665</v>
      </c>
      <c r="R50" s="33">
        <f t="shared" si="14"/>
        <v>0.8</v>
      </c>
      <c r="S50" s="33">
        <f t="shared" si="15"/>
        <v>1.6363636363636365</v>
      </c>
      <c r="T50" s="33">
        <f t="shared" si="16"/>
        <v>5</v>
      </c>
      <c r="U50" s="33">
        <f t="shared" si="10"/>
        <v>0.75</v>
      </c>
      <c r="V50" s="34">
        <f t="shared" si="17"/>
        <v>0.25</v>
      </c>
      <c r="W50" s="35">
        <f t="shared" si="11"/>
        <v>1.8108108108108107</v>
      </c>
      <c r="X50" s="33">
        <v>0.38461538461538464</v>
      </c>
      <c r="Y50" s="34">
        <v>0.8717948717948718</v>
      </c>
      <c r="Z50" s="137">
        <v>0.3056467498358503</v>
      </c>
      <c r="AA50" s="138">
        <v>0.9241130091984231</v>
      </c>
      <c r="AB50" s="139">
        <v>0.541844437151296</v>
      </c>
    </row>
    <row r="51" spans="1:28" s="151" customFormat="1" ht="13.5" customHeight="1">
      <c r="A51" s="317"/>
      <c r="B51" s="135" t="s">
        <v>46</v>
      </c>
      <c r="C51" s="79">
        <v>2</v>
      </c>
      <c r="D51" s="80">
        <v>10</v>
      </c>
      <c r="E51" s="80">
        <v>1</v>
      </c>
      <c r="F51" s="80">
        <v>8</v>
      </c>
      <c r="G51" s="80">
        <v>8</v>
      </c>
      <c r="H51" s="80">
        <v>3</v>
      </c>
      <c r="I51" s="81">
        <v>3</v>
      </c>
      <c r="J51" s="26">
        <f t="shared" si="12"/>
        <v>35</v>
      </c>
      <c r="K51" s="80">
        <v>18</v>
      </c>
      <c r="L51" s="81">
        <v>29</v>
      </c>
      <c r="M51" s="79">
        <v>835</v>
      </c>
      <c r="N51" s="80">
        <v>2721</v>
      </c>
      <c r="O51" s="136">
        <v>1792</v>
      </c>
      <c r="P51" s="32">
        <f t="shared" si="13"/>
        <v>0.6666666666666666</v>
      </c>
      <c r="Q51" s="33">
        <f t="shared" si="9"/>
        <v>1.6666666666666667</v>
      </c>
      <c r="R51" s="33">
        <f t="shared" si="14"/>
        <v>0.2</v>
      </c>
      <c r="S51" s="33">
        <f t="shared" si="15"/>
        <v>0.7272727272727273</v>
      </c>
      <c r="T51" s="33">
        <f t="shared" si="16"/>
        <v>2</v>
      </c>
      <c r="U51" s="33">
        <f t="shared" si="10"/>
        <v>0.75</v>
      </c>
      <c r="V51" s="34">
        <f t="shared" si="17"/>
        <v>0.75</v>
      </c>
      <c r="W51" s="35">
        <f t="shared" si="11"/>
        <v>0.9459459459459459</v>
      </c>
      <c r="X51" s="33">
        <v>0.46153846153846156</v>
      </c>
      <c r="Y51" s="34">
        <v>0.7435897435897436</v>
      </c>
      <c r="Z51" s="137">
        <v>0.27368076040642414</v>
      </c>
      <c r="AA51" s="138">
        <v>0.8944773175542406</v>
      </c>
      <c r="AB51" s="139">
        <v>0.588699080157687</v>
      </c>
    </row>
    <row r="52" spans="1:28" s="151" customFormat="1" ht="13.5" customHeight="1">
      <c r="A52" s="318"/>
      <c r="B52" s="140" t="s">
        <v>47</v>
      </c>
      <c r="C52" s="82">
        <v>1</v>
      </c>
      <c r="D52" s="83">
        <v>18</v>
      </c>
      <c r="E52" s="83">
        <v>3</v>
      </c>
      <c r="F52" s="83">
        <v>16</v>
      </c>
      <c r="G52" s="83">
        <v>5</v>
      </c>
      <c r="H52" s="83">
        <v>1</v>
      </c>
      <c r="I52" s="84">
        <v>2</v>
      </c>
      <c r="J52" s="26">
        <f t="shared" si="12"/>
        <v>46</v>
      </c>
      <c r="K52" s="83">
        <v>19</v>
      </c>
      <c r="L52" s="84">
        <v>25</v>
      </c>
      <c r="M52" s="82">
        <v>643</v>
      </c>
      <c r="N52" s="83">
        <v>2601</v>
      </c>
      <c r="O52" s="141">
        <v>1396</v>
      </c>
      <c r="P52" s="32">
        <f t="shared" si="13"/>
        <v>0.3333333333333333</v>
      </c>
      <c r="Q52" s="33">
        <f t="shared" si="9"/>
        <v>3</v>
      </c>
      <c r="R52" s="33">
        <f t="shared" si="14"/>
        <v>0.6</v>
      </c>
      <c r="S52" s="33">
        <f t="shared" si="15"/>
        <v>1.4545454545454546</v>
      </c>
      <c r="T52" s="33">
        <f t="shared" si="16"/>
        <v>1.25</v>
      </c>
      <c r="U52" s="33">
        <f t="shared" si="10"/>
        <v>0.25</v>
      </c>
      <c r="V52" s="34">
        <f t="shared" si="17"/>
        <v>0.5</v>
      </c>
      <c r="W52" s="35">
        <f t="shared" si="11"/>
        <v>1.2432432432432432</v>
      </c>
      <c r="X52" s="47">
        <v>0.48717948717948717</v>
      </c>
      <c r="Y52" s="48">
        <v>0.6410256410256411</v>
      </c>
      <c r="Z52" s="142">
        <v>0.210543549443353</v>
      </c>
      <c r="AA52" s="143">
        <v>0.8553107530417626</v>
      </c>
      <c r="AB52" s="144">
        <v>0.458005249343832</v>
      </c>
    </row>
    <row r="53" spans="1:28" s="151" customFormat="1" ht="13.5" customHeight="1">
      <c r="A53" s="316">
        <v>12</v>
      </c>
      <c r="B53" s="145" t="s">
        <v>48</v>
      </c>
      <c r="C53" s="86">
        <v>1</v>
      </c>
      <c r="D53" s="87">
        <v>9</v>
      </c>
      <c r="E53" s="87">
        <v>5</v>
      </c>
      <c r="F53" s="87">
        <v>8</v>
      </c>
      <c r="G53" s="87">
        <v>4</v>
      </c>
      <c r="H53" s="87">
        <v>5</v>
      </c>
      <c r="I53" s="88">
        <v>2</v>
      </c>
      <c r="J53" s="223">
        <f t="shared" si="12"/>
        <v>34</v>
      </c>
      <c r="K53" s="87">
        <v>15</v>
      </c>
      <c r="L53" s="88">
        <v>31</v>
      </c>
      <c r="M53" s="86">
        <v>702</v>
      </c>
      <c r="N53" s="87">
        <v>2255</v>
      </c>
      <c r="O53" s="147">
        <v>1185</v>
      </c>
      <c r="P53" s="89">
        <f t="shared" si="13"/>
        <v>0.3333333333333333</v>
      </c>
      <c r="Q53" s="90">
        <f t="shared" si="9"/>
        <v>1.5</v>
      </c>
      <c r="R53" s="90">
        <f t="shared" si="14"/>
        <v>1</v>
      </c>
      <c r="S53" s="90">
        <f t="shared" si="15"/>
        <v>0.7272727272727273</v>
      </c>
      <c r="T53" s="90">
        <f t="shared" si="16"/>
        <v>1</v>
      </c>
      <c r="U53" s="90">
        <f t="shared" si="10"/>
        <v>1.25</v>
      </c>
      <c r="V53" s="227">
        <f t="shared" si="17"/>
        <v>0.5</v>
      </c>
      <c r="W53" s="92">
        <f t="shared" si="11"/>
        <v>0.918918918918919</v>
      </c>
      <c r="X53" s="90">
        <v>0.38461538461538464</v>
      </c>
      <c r="Y53" s="91">
        <v>0.7948717948717948</v>
      </c>
      <c r="Z53" s="148">
        <v>0.23008849557522124</v>
      </c>
      <c r="AA53" s="138">
        <v>0.7408015768725361</v>
      </c>
      <c r="AB53" s="139">
        <v>0.388779527559055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11</v>
      </c>
      <c r="E54" s="80">
        <v>1</v>
      </c>
      <c r="F54" s="80">
        <v>7</v>
      </c>
      <c r="G54" s="80">
        <v>5</v>
      </c>
      <c r="H54" s="80">
        <v>3</v>
      </c>
      <c r="I54" s="81">
        <v>1</v>
      </c>
      <c r="J54" s="26">
        <f t="shared" si="12"/>
        <v>28</v>
      </c>
      <c r="K54" s="80">
        <v>8</v>
      </c>
      <c r="L54" s="81">
        <v>33</v>
      </c>
      <c r="M54" s="79">
        <v>691</v>
      </c>
      <c r="N54" s="80">
        <v>2039</v>
      </c>
      <c r="O54" s="136">
        <v>1018</v>
      </c>
      <c r="P54" s="32">
        <f t="shared" si="13"/>
        <v>0</v>
      </c>
      <c r="Q54" s="33">
        <f t="shared" si="9"/>
        <v>1.8333333333333333</v>
      </c>
      <c r="R54" s="33">
        <f t="shared" si="14"/>
        <v>0.2</v>
      </c>
      <c r="S54" s="33">
        <f t="shared" si="15"/>
        <v>0.6363636363636364</v>
      </c>
      <c r="T54" s="33">
        <f t="shared" si="16"/>
        <v>1.25</v>
      </c>
      <c r="U54" s="33">
        <f t="shared" si="10"/>
        <v>0.75</v>
      </c>
      <c r="V54" s="34">
        <f t="shared" si="17"/>
        <v>0.25</v>
      </c>
      <c r="W54" s="35">
        <f t="shared" si="11"/>
        <v>0.7567567567567568</v>
      </c>
      <c r="X54" s="33">
        <v>0.20512820512820512</v>
      </c>
      <c r="Y54" s="34">
        <v>0.8461538461538461</v>
      </c>
      <c r="Z54" s="137">
        <v>0.22655737704918033</v>
      </c>
      <c r="AA54" s="138">
        <v>0.6694024950755089</v>
      </c>
      <c r="AB54" s="139">
        <v>0.334208798424163</v>
      </c>
    </row>
    <row r="55" spans="1:28" s="151" customFormat="1" ht="13.5" customHeight="1">
      <c r="A55" s="317"/>
      <c r="B55" s="135" t="s">
        <v>50</v>
      </c>
      <c r="C55" s="79">
        <v>1</v>
      </c>
      <c r="D55" s="80">
        <v>6</v>
      </c>
      <c r="E55" s="80">
        <v>0</v>
      </c>
      <c r="F55" s="80">
        <v>1</v>
      </c>
      <c r="G55" s="80">
        <v>2</v>
      </c>
      <c r="H55" s="80">
        <v>2</v>
      </c>
      <c r="I55" s="81">
        <v>0</v>
      </c>
      <c r="J55" s="26">
        <f t="shared" si="12"/>
        <v>12</v>
      </c>
      <c r="K55" s="80">
        <v>13</v>
      </c>
      <c r="L55" s="81">
        <v>19</v>
      </c>
      <c r="M55" s="79">
        <v>511</v>
      </c>
      <c r="N55" s="80">
        <v>1985</v>
      </c>
      <c r="O55" s="136">
        <v>897</v>
      </c>
      <c r="P55" s="32">
        <f t="shared" si="13"/>
        <v>0.3333333333333333</v>
      </c>
      <c r="Q55" s="33">
        <f t="shared" si="9"/>
        <v>1</v>
      </c>
      <c r="R55" s="33">
        <f t="shared" si="14"/>
        <v>0</v>
      </c>
      <c r="S55" s="33">
        <f t="shared" si="15"/>
        <v>0.09090909090909091</v>
      </c>
      <c r="T55" s="33">
        <f t="shared" si="16"/>
        <v>0.5</v>
      </c>
      <c r="U55" s="33">
        <f t="shared" si="10"/>
        <v>0.5</v>
      </c>
      <c r="V55" s="34">
        <f t="shared" si="17"/>
        <v>0</v>
      </c>
      <c r="W55" s="35">
        <f t="shared" si="11"/>
        <v>0.32432432432432434</v>
      </c>
      <c r="X55" s="33">
        <v>0.3333333333333333</v>
      </c>
      <c r="Y55" s="34">
        <v>0.48717948717948717</v>
      </c>
      <c r="Z55" s="137">
        <v>0.167816091954023</v>
      </c>
      <c r="AA55" s="138">
        <v>0.6510331256149557</v>
      </c>
      <c r="AB55" s="139">
        <v>0.294774893197502</v>
      </c>
    </row>
    <row r="56" spans="1:28" s="151" customFormat="1" ht="13.5" customHeight="1">
      <c r="A56" s="317"/>
      <c r="B56" s="135" t="s">
        <v>51</v>
      </c>
      <c r="C56" s="79">
        <v>0</v>
      </c>
      <c r="D56" s="80">
        <v>1</v>
      </c>
      <c r="E56" s="80">
        <v>0</v>
      </c>
      <c r="F56" s="80">
        <v>4</v>
      </c>
      <c r="G56" s="80">
        <v>1</v>
      </c>
      <c r="H56" s="80">
        <v>1</v>
      </c>
      <c r="I56" s="81">
        <v>1</v>
      </c>
      <c r="J56" s="26">
        <f t="shared" si="12"/>
        <v>8</v>
      </c>
      <c r="K56" s="80">
        <v>11</v>
      </c>
      <c r="L56" s="81">
        <v>7</v>
      </c>
      <c r="M56" s="79">
        <v>328</v>
      </c>
      <c r="N56" s="80">
        <v>1512</v>
      </c>
      <c r="O56" s="136">
        <v>618</v>
      </c>
      <c r="P56" s="32">
        <f t="shared" si="13"/>
        <v>0</v>
      </c>
      <c r="Q56" s="33">
        <f t="shared" si="9"/>
        <v>0.16666666666666666</v>
      </c>
      <c r="R56" s="33">
        <f t="shared" si="14"/>
        <v>0</v>
      </c>
      <c r="S56" s="33">
        <f t="shared" si="15"/>
        <v>0.36363636363636365</v>
      </c>
      <c r="T56" s="33">
        <f t="shared" si="16"/>
        <v>0.25</v>
      </c>
      <c r="U56" s="33">
        <f t="shared" si="10"/>
        <v>0.25</v>
      </c>
      <c r="V56" s="34">
        <f t="shared" si="17"/>
        <v>0.25</v>
      </c>
      <c r="W56" s="35">
        <f t="shared" si="11"/>
        <v>0.21621621621621623</v>
      </c>
      <c r="X56" s="33">
        <v>0.28205128205128205</v>
      </c>
      <c r="Y56" s="34">
        <v>0.1794871794871795</v>
      </c>
      <c r="Z56" s="137">
        <v>0.10886159973448391</v>
      </c>
      <c r="AA56" s="138">
        <v>0.4970414201183432</v>
      </c>
      <c r="AB56" s="139">
        <v>0.203155818540434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3</v>
      </c>
      <c r="L57" s="236"/>
      <c r="M57" s="255"/>
      <c r="N57" s="254">
        <v>783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0.07692307692307693</v>
      </c>
      <c r="Y57" s="236"/>
      <c r="Z57" s="261"/>
      <c r="AA57" s="138">
        <v>0.2584158415841584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138</v>
      </c>
      <c r="D58" s="94">
        <f t="shared" si="18"/>
        <v>408</v>
      </c>
      <c r="E58" s="94">
        <f t="shared" si="18"/>
        <v>117</v>
      </c>
      <c r="F58" s="94">
        <f t="shared" si="18"/>
        <v>471</v>
      </c>
      <c r="G58" s="94">
        <f t="shared" si="18"/>
        <v>195</v>
      </c>
      <c r="H58" s="94">
        <f t="shared" si="18"/>
        <v>406</v>
      </c>
      <c r="I58" s="95">
        <f t="shared" si="18"/>
        <v>293</v>
      </c>
      <c r="J58" s="224">
        <f>SUM(C58:I58)</f>
        <v>2028</v>
      </c>
      <c r="K58" s="94">
        <v>1063</v>
      </c>
      <c r="L58" s="95">
        <v>3892</v>
      </c>
      <c r="M58" s="93">
        <f>SUM(M5:M57)</f>
        <v>87857</v>
      </c>
      <c r="N58" s="94">
        <v>89542</v>
      </c>
      <c r="O58" s="152">
        <v>172659</v>
      </c>
      <c r="P58" s="99">
        <f>C58/3</f>
        <v>46</v>
      </c>
      <c r="Q58" s="100">
        <f>(SUM(D5:D17)/7)+(SUM(D18:D56)/6)</f>
        <v>66.78571428571429</v>
      </c>
      <c r="R58" s="100">
        <f>E58/5</f>
        <v>23.4</v>
      </c>
      <c r="S58" s="100">
        <f>F58/11</f>
        <v>42.81818181818182</v>
      </c>
      <c r="T58" s="100">
        <f>G58/4</f>
        <v>48.75</v>
      </c>
      <c r="U58" s="100">
        <f>(SUM(H5:H17)/5)+(SUM(H18:H56)/4)</f>
        <v>101.45</v>
      </c>
      <c r="V58" s="153">
        <f>I58/4</f>
        <v>73.25</v>
      </c>
      <c r="W58" s="225">
        <f>(SUM(J5:J17)/39)+(SUM(J18:J56)/37)</f>
        <v>54.616770616770616</v>
      </c>
      <c r="X58" s="100">
        <v>27.256410256410255</v>
      </c>
      <c r="Y58" s="101">
        <v>99.7948717948718</v>
      </c>
      <c r="Z58" s="102">
        <f>SUM(Z5:Z57)</f>
        <v>28.848688686851645</v>
      </c>
      <c r="AA58" s="100">
        <v>29.453613781193933</v>
      </c>
      <c r="AB58" s="153">
        <v>56.7770470240052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72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0</v>
      </c>
      <c r="D5" s="13">
        <v>0</v>
      </c>
      <c r="E5" s="13">
        <v>0</v>
      </c>
      <c r="F5" s="13">
        <v>1</v>
      </c>
      <c r="G5" s="13">
        <v>2</v>
      </c>
      <c r="H5" s="13">
        <v>0</v>
      </c>
      <c r="I5" s="14">
        <v>1</v>
      </c>
      <c r="J5" s="12">
        <f aca="true" t="shared" si="0" ref="J5:J36">SUM(C5:I5)</f>
        <v>4</v>
      </c>
      <c r="K5" s="13">
        <v>4</v>
      </c>
      <c r="L5" s="14">
        <v>3</v>
      </c>
      <c r="M5" s="75">
        <v>560</v>
      </c>
      <c r="N5" s="76">
        <v>299</v>
      </c>
      <c r="O5" s="131">
        <v>271</v>
      </c>
      <c r="P5" s="18">
        <f aca="true" t="shared" si="1" ref="P5:P36">C5/3</f>
        <v>0</v>
      </c>
      <c r="Q5" s="19">
        <f aca="true" t="shared" si="2" ref="Q5:Q17">D5/7</f>
        <v>0</v>
      </c>
      <c r="R5" s="19">
        <f aca="true" t="shared" si="3" ref="R5:R36">E5/5</f>
        <v>0</v>
      </c>
      <c r="S5" s="19">
        <f aca="true" t="shared" si="4" ref="S5:S36">F5/11</f>
        <v>0.09090909090909091</v>
      </c>
      <c r="T5" s="19">
        <f aca="true" t="shared" si="5" ref="T5:T36">G5/4</f>
        <v>0.5</v>
      </c>
      <c r="U5" s="19">
        <f aca="true" t="shared" si="6" ref="U5:U17">H5/5</f>
        <v>0</v>
      </c>
      <c r="V5" s="20">
        <f aca="true" t="shared" si="7" ref="V5:V36">I5/4</f>
        <v>0.25</v>
      </c>
      <c r="W5" s="21">
        <f aca="true" t="shared" si="8" ref="W5:W17">J5/39</f>
        <v>0.10256410256410256</v>
      </c>
      <c r="X5" s="19">
        <v>0.10256410256410256</v>
      </c>
      <c r="Y5" s="20">
        <v>0.07692307692307693</v>
      </c>
      <c r="Z5" s="132">
        <v>0.18408941485864563</v>
      </c>
      <c r="AA5" s="133">
        <v>0.10104765123352484</v>
      </c>
      <c r="AB5" s="134">
        <v>0.0919579233118425</v>
      </c>
    </row>
    <row r="6" spans="1:28" s="120" customFormat="1" ht="13.5" customHeight="1">
      <c r="A6" s="317"/>
      <c r="B6" s="135" t="s">
        <v>1</v>
      </c>
      <c r="C6" s="26">
        <v>0</v>
      </c>
      <c r="D6" s="27">
        <v>0</v>
      </c>
      <c r="E6" s="27">
        <v>0</v>
      </c>
      <c r="F6" s="27">
        <v>2</v>
      </c>
      <c r="G6" s="27">
        <v>0</v>
      </c>
      <c r="H6" s="27">
        <v>0</v>
      </c>
      <c r="I6" s="28">
        <v>0</v>
      </c>
      <c r="J6" s="26">
        <f t="shared" si="0"/>
        <v>2</v>
      </c>
      <c r="K6" s="27">
        <v>4</v>
      </c>
      <c r="L6" s="28">
        <v>5</v>
      </c>
      <c r="M6" s="79">
        <v>763</v>
      </c>
      <c r="N6" s="80">
        <v>1148</v>
      </c>
      <c r="O6" s="136">
        <v>850</v>
      </c>
      <c r="P6" s="32">
        <f t="shared" si="1"/>
        <v>0</v>
      </c>
      <c r="Q6" s="33">
        <f t="shared" si="2"/>
        <v>0</v>
      </c>
      <c r="R6" s="33">
        <f t="shared" si="3"/>
        <v>0</v>
      </c>
      <c r="S6" s="33">
        <f t="shared" si="4"/>
        <v>0.18181818181818182</v>
      </c>
      <c r="T6" s="33">
        <f t="shared" si="5"/>
        <v>0</v>
      </c>
      <c r="U6" s="33">
        <f t="shared" si="6"/>
        <v>0</v>
      </c>
      <c r="V6" s="34">
        <f t="shared" si="7"/>
        <v>0</v>
      </c>
      <c r="W6" s="35">
        <f t="shared" si="8"/>
        <v>0.05128205128205128</v>
      </c>
      <c r="X6" s="33">
        <v>0.10256410256410256</v>
      </c>
      <c r="Y6" s="34">
        <v>0.1282051282051282</v>
      </c>
      <c r="Z6" s="137">
        <v>0.2503280839895013</v>
      </c>
      <c r="AA6" s="138">
        <v>0.3805104408352668</v>
      </c>
      <c r="AB6" s="139">
        <v>0.279697268838434</v>
      </c>
    </row>
    <row r="7" spans="1:28" s="120" customFormat="1" ht="13.5" customHeight="1">
      <c r="A7" s="317"/>
      <c r="B7" s="135" t="s">
        <v>2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8">
        <v>0</v>
      </c>
      <c r="J7" s="26">
        <f t="shared" si="0"/>
        <v>0</v>
      </c>
      <c r="K7" s="27">
        <v>5</v>
      </c>
      <c r="L7" s="28">
        <v>1</v>
      </c>
      <c r="M7" s="79">
        <v>822</v>
      </c>
      <c r="N7" s="80">
        <v>1067</v>
      </c>
      <c r="O7" s="136">
        <v>756</v>
      </c>
      <c r="P7" s="32">
        <f t="shared" si="1"/>
        <v>0</v>
      </c>
      <c r="Q7" s="33">
        <f t="shared" si="2"/>
        <v>0</v>
      </c>
      <c r="R7" s="33">
        <f t="shared" si="3"/>
        <v>0</v>
      </c>
      <c r="S7" s="33">
        <f t="shared" si="4"/>
        <v>0</v>
      </c>
      <c r="T7" s="33">
        <f t="shared" si="5"/>
        <v>0</v>
      </c>
      <c r="U7" s="33">
        <f t="shared" si="6"/>
        <v>0</v>
      </c>
      <c r="V7" s="34">
        <f t="shared" si="7"/>
        <v>0</v>
      </c>
      <c r="W7" s="35">
        <f t="shared" si="8"/>
        <v>0</v>
      </c>
      <c r="X7" s="33">
        <v>0.1282051282051282</v>
      </c>
      <c r="Y7" s="34">
        <v>0.02564102564102564</v>
      </c>
      <c r="Z7" s="137">
        <v>0.2695081967213115</v>
      </c>
      <c r="AA7" s="138">
        <v>0.3515650741350906</v>
      </c>
      <c r="AB7" s="139">
        <v>0.24901185770751</v>
      </c>
    </row>
    <row r="8" spans="1:28" s="120" customFormat="1" ht="13.5" customHeight="1">
      <c r="A8" s="317"/>
      <c r="B8" s="135" t="s">
        <v>3</v>
      </c>
      <c r="C8" s="26">
        <v>0</v>
      </c>
      <c r="D8" s="27">
        <v>1</v>
      </c>
      <c r="E8" s="27">
        <v>0</v>
      </c>
      <c r="F8" s="27">
        <v>1</v>
      </c>
      <c r="G8" s="27">
        <v>0</v>
      </c>
      <c r="H8" s="27">
        <v>0</v>
      </c>
      <c r="I8" s="28">
        <v>0</v>
      </c>
      <c r="J8" s="26">
        <f t="shared" si="0"/>
        <v>2</v>
      </c>
      <c r="K8" s="27">
        <v>6</v>
      </c>
      <c r="L8" s="28">
        <v>2</v>
      </c>
      <c r="M8" s="79">
        <v>908</v>
      </c>
      <c r="N8" s="80">
        <v>1091</v>
      </c>
      <c r="O8" s="136">
        <v>710</v>
      </c>
      <c r="P8" s="32">
        <f t="shared" si="1"/>
        <v>0</v>
      </c>
      <c r="Q8" s="33">
        <f t="shared" si="2"/>
        <v>0.14285714285714285</v>
      </c>
      <c r="R8" s="33">
        <f t="shared" si="3"/>
        <v>0</v>
      </c>
      <c r="S8" s="33">
        <f t="shared" si="4"/>
        <v>0.09090909090909091</v>
      </c>
      <c r="T8" s="33">
        <f t="shared" si="5"/>
        <v>0</v>
      </c>
      <c r="U8" s="33">
        <f t="shared" si="6"/>
        <v>0</v>
      </c>
      <c r="V8" s="34">
        <f t="shared" si="7"/>
        <v>0</v>
      </c>
      <c r="W8" s="35">
        <f t="shared" si="8"/>
        <v>0.05128205128205128</v>
      </c>
      <c r="X8" s="33">
        <v>0.15384615384615385</v>
      </c>
      <c r="Y8" s="34">
        <v>0.05128205128205128</v>
      </c>
      <c r="Z8" s="137">
        <v>0.2976073418551295</v>
      </c>
      <c r="AA8" s="138">
        <v>0.3589996709443896</v>
      </c>
      <c r="AB8" s="139">
        <v>0.232863233847163</v>
      </c>
    </row>
    <row r="9" spans="1:28" s="120" customFormat="1" ht="13.5" customHeight="1">
      <c r="A9" s="318"/>
      <c r="B9" s="140" t="s">
        <v>4</v>
      </c>
      <c r="C9" s="40">
        <v>0</v>
      </c>
      <c r="D9" s="41">
        <v>0</v>
      </c>
      <c r="E9" s="41">
        <v>1</v>
      </c>
      <c r="F9" s="41">
        <v>0</v>
      </c>
      <c r="G9" s="41">
        <v>0</v>
      </c>
      <c r="H9" s="41">
        <v>0</v>
      </c>
      <c r="I9" s="42">
        <v>0</v>
      </c>
      <c r="J9" s="26">
        <f t="shared" si="0"/>
        <v>1</v>
      </c>
      <c r="K9" s="41">
        <v>8</v>
      </c>
      <c r="L9" s="42">
        <v>6</v>
      </c>
      <c r="M9" s="82">
        <v>779</v>
      </c>
      <c r="N9" s="83">
        <v>1052</v>
      </c>
      <c r="O9" s="141">
        <v>696</v>
      </c>
      <c r="P9" s="32">
        <f t="shared" si="1"/>
        <v>0</v>
      </c>
      <c r="Q9" s="33">
        <f t="shared" si="2"/>
        <v>0</v>
      </c>
      <c r="R9" s="33">
        <f t="shared" si="3"/>
        <v>0.2</v>
      </c>
      <c r="S9" s="33">
        <f t="shared" si="4"/>
        <v>0</v>
      </c>
      <c r="T9" s="33">
        <f t="shared" si="5"/>
        <v>0</v>
      </c>
      <c r="U9" s="33">
        <f t="shared" si="6"/>
        <v>0</v>
      </c>
      <c r="V9" s="34">
        <f t="shared" si="7"/>
        <v>0</v>
      </c>
      <c r="W9" s="35">
        <f t="shared" si="8"/>
        <v>0.02564102564102564</v>
      </c>
      <c r="X9" s="47">
        <v>0.20512820512820512</v>
      </c>
      <c r="Y9" s="48">
        <v>0.15384615384615385</v>
      </c>
      <c r="Z9" s="142">
        <v>0.25549360446047886</v>
      </c>
      <c r="AA9" s="143">
        <v>0.34616650213886146</v>
      </c>
      <c r="AB9" s="144">
        <v>0.2284963887065</v>
      </c>
    </row>
    <row r="10" spans="1:28" s="146" customFormat="1" ht="13.5" customHeight="1">
      <c r="A10" s="316">
        <v>2</v>
      </c>
      <c r="B10" s="145" t="s">
        <v>5</v>
      </c>
      <c r="C10" s="29">
        <v>0</v>
      </c>
      <c r="D10" s="30">
        <v>2</v>
      </c>
      <c r="E10" s="30">
        <v>0</v>
      </c>
      <c r="F10" s="30">
        <v>2</v>
      </c>
      <c r="G10" s="30">
        <v>1</v>
      </c>
      <c r="H10" s="30">
        <v>0</v>
      </c>
      <c r="I10" s="54">
        <v>0</v>
      </c>
      <c r="J10" s="223">
        <f t="shared" si="0"/>
        <v>5</v>
      </c>
      <c r="K10" s="30">
        <v>3</v>
      </c>
      <c r="L10" s="54">
        <v>1</v>
      </c>
      <c r="M10" s="29">
        <v>609</v>
      </c>
      <c r="N10" s="30">
        <v>862</v>
      </c>
      <c r="O10" s="31">
        <v>602</v>
      </c>
      <c r="P10" s="89">
        <f t="shared" si="1"/>
        <v>0</v>
      </c>
      <c r="Q10" s="90">
        <f t="shared" si="2"/>
        <v>0.2857142857142857</v>
      </c>
      <c r="R10" s="90">
        <f t="shared" si="3"/>
        <v>0</v>
      </c>
      <c r="S10" s="90">
        <f t="shared" si="4"/>
        <v>0.18181818181818182</v>
      </c>
      <c r="T10" s="90">
        <f t="shared" si="5"/>
        <v>0.25</v>
      </c>
      <c r="U10" s="90">
        <f t="shared" si="6"/>
        <v>0</v>
      </c>
      <c r="V10" s="227">
        <f t="shared" si="7"/>
        <v>0</v>
      </c>
      <c r="W10" s="92">
        <f t="shared" si="8"/>
        <v>0.1282051282051282</v>
      </c>
      <c r="X10" s="55">
        <v>0.07692307692307693</v>
      </c>
      <c r="Y10" s="56">
        <v>0.02564102564102564</v>
      </c>
      <c r="Z10" s="36">
        <v>0.19986872333442732</v>
      </c>
      <c r="AA10" s="58">
        <v>0.2834593883590924</v>
      </c>
      <c r="AB10" s="59">
        <v>0.197701149425287</v>
      </c>
    </row>
    <row r="11" spans="1:28" s="146" customFormat="1" ht="13.5" customHeight="1">
      <c r="A11" s="317"/>
      <c r="B11" s="135" t="s">
        <v>6</v>
      </c>
      <c r="C11" s="29">
        <v>0</v>
      </c>
      <c r="D11" s="30">
        <v>1</v>
      </c>
      <c r="E11" s="30">
        <v>0</v>
      </c>
      <c r="F11" s="30">
        <v>4</v>
      </c>
      <c r="G11" s="30">
        <v>0</v>
      </c>
      <c r="H11" s="30">
        <v>0</v>
      </c>
      <c r="I11" s="54">
        <v>0</v>
      </c>
      <c r="J11" s="26">
        <f t="shared" si="0"/>
        <v>5</v>
      </c>
      <c r="K11" s="30">
        <v>6</v>
      </c>
      <c r="L11" s="54">
        <v>6</v>
      </c>
      <c r="M11" s="29">
        <v>670</v>
      </c>
      <c r="N11" s="30">
        <v>786</v>
      </c>
      <c r="O11" s="31">
        <v>519</v>
      </c>
      <c r="P11" s="32">
        <f t="shared" si="1"/>
        <v>0</v>
      </c>
      <c r="Q11" s="33">
        <f t="shared" si="2"/>
        <v>0.14285714285714285</v>
      </c>
      <c r="R11" s="33">
        <f t="shared" si="3"/>
        <v>0</v>
      </c>
      <c r="S11" s="33">
        <f t="shared" si="4"/>
        <v>0.36363636363636365</v>
      </c>
      <c r="T11" s="33">
        <f t="shared" si="5"/>
        <v>0</v>
      </c>
      <c r="U11" s="33">
        <f t="shared" si="6"/>
        <v>0</v>
      </c>
      <c r="V11" s="228">
        <f t="shared" si="7"/>
        <v>0</v>
      </c>
      <c r="W11" s="35">
        <f t="shared" si="8"/>
        <v>0.1282051282051282</v>
      </c>
      <c r="X11" s="55">
        <v>0.15384615384615385</v>
      </c>
      <c r="Y11" s="56">
        <v>0.15384615384615385</v>
      </c>
      <c r="Z11" s="36">
        <v>0.2196001311045559</v>
      </c>
      <c r="AA11" s="37">
        <v>0.25829773250082155</v>
      </c>
      <c r="AB11" s="38">
        <v>0.170331473580571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2</v>
      </c>
      <c r="E12" s="30">
        <v>0</v>
      </c>
      <c r="F12" s="30">
        <v>1</v>
      </c>
      <c r="G12" s="30">
        <v>0</v>
      </c>
      <c r="H12" s="30">
        <v>0</v>
      </c>
      <c r="I12" s="54">
        <v>0</v>
      </c>
      <c r="J12" s="26">
        <f t="shared" si="0"/>
        <v>3</v>
      </c>
      <c r="K12" s="30">
        <v>12</v>
      </c>
      <c r="L12" s="54">
        <v>2</v>
      </c>
      <c r="M12" s="29">
        <v>699</v>
      </c>
      <c r="N12" s="30">
        <v>782</v>
      </c>
      <c r="O12" s="31">
        <v>572</v>
      </c>
      <c r="P12" s="32">
        <f t="shared" si="1"/>
        <v>0</v>
      </c>
      <c r="Q12" s="33">
        <f t="shared" si="2"/>
        <v>0.2857142857142857</v>
      </c>
      <c r="R12" s="33">
        <f t="shared" si="3"/>
        <v>0</v>
      </c>
      <c r="S12" s="33">
        <f t="shared" si="4"/>
        <v>0.09090909090909091</v>
      </c>
      <c r="T12" s="33">
        <f t="shared" si="5"/>
        <v>0</v>
      </c>
      <c r="U12" s="33">
        <f t="shared" si="6"/>
        <v>0</v>
      </c>
      <c r="V12" s="228">
        <f t="shared" si="7"/>
        <v>0</v>
      </c>
      <c r="W12" s="35">
        <f t="shared" si="8"/>
        <v>0.07692307692307693</v>
      </c>
      <c r="X12" s="55">
        <v>0.3076923076923077</v>
      </c>
      <c r="Y12" s="56">
        <v>0.05128205128205128</v>
      </c>
      <c r="Z12" s="36">
        <v>0.22903014416775885</v>
      </c>
      <c r="AA12" s="37">
        <v>0.2569832402234637</v>
      </c>
      <c r="AB12" s="38">
        <v>0.187540983606557</v>
      </c>
    </row>
    <row r="13" spans="1:28" s="146" customFormat="1" ht="13.5" customHeight="1">
      <c r="A13" s="318"/>
      <c r="B13" s="140" t="s">
        <v>8</v>
      </c>
      <c r="C13" s="43">
        <v>2</v>
      </c>
      <c r="D13" s="44">
        <v>2</v>
      </c>
      <c r="E13" s="44">
        <v>0</v>
      </c>
      <c r="F13" s="44">
        <v>0</v>
      </c>
      <c r="G13" s="44">
        <v>0</v>
      </c>
      <c r="H13" s="44">
        <v>0</v>
      </c>
      <c r="I13" s="62">
        <v>0</v>
      </c>
      <c r="J13" s="40">
        <f t="shared" si="0"/>
        <v>4</v>
      </c>
      <c r="K13" s="44">
        <v>10</v>
      </c>
      <c r="L13" s="62">
        <v>1</v>
      </c>
      <c r="M13" s="43">
        <v>629</v>
      </c>
      <c r="N13" s="44">
        <v>871</v>
      </c>
      <c r="O13" s="45">
        <v>620</v>
      </c>
      <c r="P13" s="46">
        <f t="shared" si="1"/>
        <v>0.6666666666666666</v>
      </c>
      <c r="Q13" s="47">
        <f t="shared" si="2"/>
        <v>0.2857142857142857</v>
      </c>
      <c r="R13" s="47">
        <f t="shared" si="3"/>
        <v>0</v>
      </c>
      <c r="S13" s="47">
        <f t="shared" si="4"/>
        <v>0</v>
      </c>
      <c r="T13" s="47">
        <f t="shared" si="5"/>
        <v>0</v>
      </c>
      <c r="U13" s="47">
        <f t="shared" si="6"/>
        <v>0</v>
      </c>
      <c r="V13" s="229">
        <f t="shared" si="7"/>
        <v>0</v>
      </c>
      <c r="W13" s="49">
        <f t="shared" si="8"/>
        <v>0.10256410256410256</v>
      </c>
      <c r="X13" s="63">
        <v>0.2564102564102564</v>
      </c>
      <c r="Y13" s="64">
        <v>0.02564102564102564</v>
      </c>
      <c r="Z13" s="50">
        <v>0.20616191412651588</v>
      </c>
      <c r="AA13" s="51">
        <v>0.2862306933946763</v>
      </c>
      <c r="AB13" s="52">
        <v>0.203679369250986</v>
      </c>
    </row>
    <row r="14" spans="1:28" s="146" customFormat="1" ht="13.5" customHeight="1">
      <c r="A14" s="316">
        <v>3</v>
      </c>
      <c r="B14" s="145" t="s">
        <v>9</v>
      </c>
      <c r="C14" s="67">
        <v>0</v>
      </c>
      <c r="D14" s="68">
        <v>0</v>
      </c>
      <c r="E14" s="68">
        <v>0</v>
      </c>
      <c r="F14" s="68">
        <v>2</v>
      </c>
      <c r="G14" s="68">
        <v>0</v>
      </c>
      <c r="H14" s="68">
        <v>1</v>
      </c>
      <c r="I14" s="69">
        <v>0</v>
      </c>
      <c r="J14" s="26">
        <f t="shared" si="0"/>
        <v>3</v>
      </c>
      <c r="K14" s="68">
        <v>7</v>
      </c>
      <c r="L14" s="69">
        <v>4</v>
      </c>
      <c r="M14" s="67">
        <v>628</v>
      </c>
      <c r="N14" s="68">
        <v>939</v>
      </c>
      <c r="O14" s="70">
        <v>573</v>
      </c>
      <c r="P14" s="32">
        <f t="shared" si="1"/>
        <v>0</v>
      </c>
      <c r="Q14" s="33">
        <f t="shared" si="2"/>
        <v>0</v>
      </c>
      <c r="R14" s="33">
        <f t="shared" si="3"/>
        <v>0</v>
      </c>
      <c r="S14" s="33">
        <f t="shared" si="4"/>
        <v>0.18181818181818182</v>
      </c>
      <c r="T14" s="33">
        <f t="shared" si="5"/>
        <v>0</v>
      </c>
      <c r="U14" s="33">
        <f t="shared" si="6"/>
        <v>0.2</v>
      </c>
      <c r="V14" s="34">
        <f t="shared" si="7"/>
        <v>0</v>
      </c>
      <c r="W14" s="35">
        <f t="shared" si="8"/>
        <v>0.07692307692307693</v>
      </c>
      <c r="X14" s="71">
        <v>0.1794871794871795</v>
      </c>
      <c r="Y14" s="72">
        <v>0.10256410256410256</v>
      </c>
      <c r="Z14" s="74">
        <v>0.2058341527368076</v>
      </c>
      <c r="AA14" s="37">
        <v>0.3088815789473684</v>
      </c>
      <c r="AB14" s="38">
        <v>0.188177339901478</v>
      </c>
    </row>
    <row r="15" spans="1:28" s="146" customFormat="1" ht="13.5" customHeight="1">
      <c r="A15" s="317"/>
      <c r="B15" s="135" t="s">
        <v>10</v>
      </c>
      <c r="C15" s="29">
        <v>0</v>
      </c>
      <c r="D15" s="30">
        <v>3</v>
      </c>
      <c r="E15" s="30">
        <v>0</v>
      </c>
      <c r="F15" s="30">
        <v>0</v>
      </c>
      <c r="G15" s="30">
        <v>0</v>
      </c>
      <c r="H15" s="30">
        <v>2</v>
      </c>
      <c r="I15" s="54">
        <v>0</v>
      </c>
      <c r="J15" s="26">
        <f t="shared" si="0"/>
        <v>5</v>
      </c>
      <c r="K15" s="30">
        <v>6</v>
      </c>
      <c r="L15" s="54">
        <v>4</v>
      </c>
      <c r="M15" s="29">
        <v>637</v>
      </c>
      <c r="N15" s="30">
        <v>1050</v>
      </c>
      <c r="O15" s="31">
        <v>583</v>
      </c>
      <c r="P15" s="32">
        <f t="shared" si="1"/>
        <v>0</v>
      </c>
      <c r="Q15" s="33">
        <f t="shared" si="2"/>
        <v>0.42857142857142855</v>
      </c>
      <c r="R15" s="33">
        <f t="shared" si="3"/>
        <v>0</v>
      </c>
      <c r="S15" s="33">
        <f t="shared" si="4"/>
        <v>0</v>
      </c>
      <c r="T15" s="33">
        <f t="shared" si="5"/>
        <v>0</v>
      </c>
      <c r="U15" s="33">
        <f t="shared" si="6"/>
        <v>0.4</v>
      </c>
      <c r="V15" s="34">
        <f t="shared" si="7"/>
        <v>0</v>
      </c>
      <c r="W15" s="35">
        <f t="shared" si="8"/>
        <v>0.1282051282051282</v>
      </c>
      <c r="X15" s="55">
        <v>0.15384615384615385</v>
      </c>
      <c r="Y15" s="56">
        <v>0.10256410256410256</v>
      </c>
      <c r="Z15" s="36">
        <v>0.20912672357189757</v>
      </c>
      <c r="AA15" s="37">
        <v>0.345054222806441</v>
      </c>
      <c r="AB15" s="38">
        <v>0.191272965879265</v>
      </c>
    </row>
    <row r="16" spans="1:28" s="146" customFormat="1" ht="13.5" customHeight="1">
      <c r="A16" s="317"/>
      <c r="B16" s="135" t="s">
        <v>11</v>
      </c>
      <c r="C16" s="29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54">
        <v>0</v>
      </c>
      <c r="J16" s="26">
        <f t="shared" si="0"/>
        <v>0</v>
      </c>
      <c r="K16" s="30">
        <v>5</v>
      </c>
      <c r="L16" s="54">
        <v>2</v>
      </c>
      <c r="M16" s="29">
        <v>539</v>
      </c>
      <c r="N16" s="30">
        <v>999</v>
      </c>
      <c r="O16" s="31">
        <v>522</v>
      </c>
      <c r="P16" s="32">
        <f t="shared" si="1"/>
        <v>0</v>
      </c>
      <c r="Q16" s="33">
        <f t="shared" si="2"/>
        <v>0</v>
      </c>
      <c r="R16" s="33">
        <f t="shared" si="3"/>
        <v>0</v>
      </c>
      <c r="S16" s="33">
        <f t="shared" si="4"/>
        <v>0</v>
      </c>
      <c r="T16" s="33">
        <f t="shared" si="5"/>
        <v>0</v>
      </c>
      <c r="U16" s="33">
        <f t="shared" si="6"/>
        <v>0</v>
      </c>
      <c r="V16" s="34">
        <f t="shared" si="7"/>
        <v>0</v>
      </c>
      <c r="W16" s="35">
        <f t="shared" si="8"/>
        <v>0</v>
      </c>
      <c r="X16" s="55">
        <v>0.1282051282051282</v>
      </c>
      <c r="Y16" s="56">
        <v>0.05128205128205128</v>
      </c>
      <c r="Z16" s="36">
        <v>0.17677927189242373</v>
      </c>
      <c r="AA16" s="37">
        <v>0.32861842105263156</v>
      </c>
      <c r="AB16" s="38">
        <v>0.17120367333552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f t="shared" si="0"/>
        <v>0</v>
      </c>
      <c r="K17" s="30">
        <v>9</v>
      </c>
      <c r="L17" s="54">
        <v>4</v>
      </c>
      <c r="M17" s="29">
        <v>645</v>
      </c>
      <c r="N17" s="30">
        <v>1103</v>
      </c>
      <c r="O17" s="31">
        <v>603</v>
      </c>
      <c r="P17" s="32">
        <f t="shared" si="1"/>
        <v>0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34">
        <f t="shared" si="7"/>
        <v>0</v>
      </c>
      <c r="W17" s="35">
        <f t="shared" si="8"/>
        <v>0</v>
      </c>
      <c r="X17" s="55">
        <v>0.23076923076923078</v>
      </c>
      <c r="Y17" s="56">
        <v>0.10256410256410256</v>
      </c>
      <c r="Z17" s="36">
        <v>0.2119618797239566</v>
      </c>
      <c r="AA17" s="37">
        <v>0.3627096349884906</v>
      </c>
      <c r="AB17" s="38">
        <v>0.197834645669291</v>
      </c>
    </row>
    <row r="18" spans="1:28" s="151" customFormat="1" ht="13.5" customHeight="1">
      <c r="A18" s="316">
        <v>4</v>
      </c>
      <c r="B18" s="145" t="s">
        <v>13</v>
      </c>
      <c r="C18" s="86">
        <v>0</v>
      </c>
      <c r="D18" s="87">
        <v>1</v>
      </c>
      <c r="E18" s="87">
        <v>0</v>
      </c>
      <c r="F18" s="87">
        <v>2</v>
      </c>
      <c r="G18" s="87">
        <v>0</v>
      </c>
      <c r="H18" s="87">
        <v>0</v>
      </c>
      <c r="I18" s="88">
        <v>1</v>
      </c>
      <c r="J18" s="223">
        <f t="shared" si="0"/>
        <v>4</v>
      </c>
      <c r="K18" s="87">
        <v>5</v>
      </c>
      <c r="L18" s="88">
        <v>1</v>
      </c>
      <c r="M18" s="86">
        <v>754</v>
      </c>
      <c r="N18" s="87">
        <v>1125</v>
      </c>
      <c r="O18" s="147">
        <v>558</v>
      </c>
      <c r="P18" s="89">
        <f t="shared" si="1"/>
        <v>0</v>
      </c>
      <c r="Q18" s="90">
        <f aca="true" t="shared" si="9" ref="Q18:Q56">D18/6</f>
        <v>0.16666666666666666</v>
      </c>
      <c r="R18" s="90">
        <f t="shared" si="3"/>
        <v>0</v>
      </c>
      <c r="S18" s="90">
        <f t="shared" si="4"/>
        <v>0.18181818181818182</v>
      </c>
      <c r="T18" s="90">
        <f t="shared" si="5"/>
        <v>0</v>
      </c>
      <c r="U18" s="90">
        <f aca="true" t="shared" si="10" ref="U18:U56">H18/4</f>
        <v>0</v>
      </c>
      <c r="V18" s="227">
        <f t="shared" si="7"/>
        <v>0.25</v>
      </c>
      <c r="W18" s="92">
        <f aca="true" t="shared" si="11" ref="W18:W56">J18/37</f>
        <v>0.10810810810810811</v>
      </c>
      <c r="X18" s="90">
        <v>0.1282051282051282</v>
      </c>
      <c r="Y18" s="91">
        <v>0.02564102564102564</v>
      </c>
      <c r="Z18" s="148">
        <v>0.24770039421813403</v>
      </c>
      <c r="AA18" s="149">
        <v>0.3698224852071006</v>
      </c>
      <c r="AB18" s="150">
        <v>0.183251231527094</v>
      </c>
    </row>
    <row r="19" spans="1:28" s="151" customFormat="1" ht="13.5" customHeight="1">
      <c r="A19" s="317"/>
      <c r="B19" s="135" t="s">
        <v>14</v>
      </c>
      <c r="C19" s="79">
        <v>0</v>
      </c>
      <c r="D19" s="80">
        <v>0</v>
      </c>
      <c r="E19" s="80">
        <v>0</v>
      </c>
      <c r="F19" s="80">
        <v>1</v>
      </c>
      <c r="G19" s="80">
        <v>0</v>
      </c>
      <c r="H19" s="80">
        <v>0</v>
      </c>
      <c r="I19" s="81">
        <v>0</v>
      </c>
      <c r="J19" s="26">
        <f t="shared" si="0"/>
        <v>1</v>
      </c>
      <c r="K19" s="80">
        <v>13</v>
      </c>
      <c r="L19" s="81">
        <v>4</v>
      </c>
      <c r="M19" s="79">
        <v>685</v>
      </c>
      <c r="N19" s="80">
        <v>1171</v>
      </c>
      <c r="O19" s="136">
        <v>699</v>
      </c>
      <c r="P19" s="32">
        <f t="shared" si="1"/>
        <v>0</v>
      </c>
      <c r="Q19" s="33">
        <f t="shared" si="9"/>
        <v>0</v>
      </c>
      <c r="R19" s="33">
        <f t="shared" si="3"/>
        <v>0</v>
      </c>
      <c r="S19" s="33">
        <f t="shared" si="4"/>
        <v>0.09090909090909091</v>
      </c>
      <c r="T19" s="33">
        <f t="shared" si="5"/>
        <v>0</v>
      </c>
      <c r="U19" s="33">
        <f t="shared" si="10"/>
        <v>0</v>
      </c>
      <c r="V19" s="228">
        <f t="shared" si="7"/>
        <v>0</v>
      </c>
      <c r="W19" s="35">
        <f t="shared" si="11"/>
        <v>0.02702702702702703</v>
      </c>
      <c r="X19" s="33">
        <v>0.3333333333333333</v>
      </c>
      <c r="Y19" s="34">
        <v>0.10256410256410256</v>
      </c>
      <c r="Z19" s="137">
        <v>0.22481128979323925</v>
      </c>
      <c r="AA19" s="138">
        <v>0.38494411571334647</v>
      </c>
      <c r="AB19" s="139">
        <v>0.229330708661417</v>
      </c>
    </row>
    <row r="20" spans="1:28" s="151" customFormat="1" ht="13.5" customHeight="1">
      <c r="A20" s="317"/>
      <c r="B20" s="135" t="s">
        <v>15</v>
      </c>
      <c r="C20" s="79">
        <v>1</v>
      </c>
      <c r="D20" s="80">
        <v>0</v>
      </c>
      <c r="E20" s="80">
        <v>0</v>
      </c>
      <c r="F20" s="80">
        <v>1</v>
      </c>
      <c r="G20" s="80">
        <v>0</v>
      </c>
      <c r="H20" s="80">
        <v>0</v>
      </c>
      <c r="I20" s="81">
        <v>0</v>
      </c>
      <c r="J20" s="26">
        <f t="shared" si="0"/>
        <v>2</v>
      </c>
      <c r="K20" s="80">
        <v>16</v>
      </c>
      <c r="L20" s="81">
        <v>1</v>
      </c>
      <c r="M20" s="79">
        <v>816</v>
      </c>
      <c r="N20" s="80">
        <v>1487</v>
      </c>
      <c r="O20" s="136">
        <v>855</v>
      </c>
      <c r="P20" s="32">
        <f t="shared" si="1"/>
        <v>0.3333333333333333</v>
      </c>
      <c r="Q20" s="33">
        <f t="shared" si="9"/>
        <v>0</v>
      </c>
      <c r="R20" s="33">
        <f t="shared" si="3"/>
        <v>0</v>
      </c>
      <c r="S20" s="33">
        <f t="shared" si="4"/>
        <v>0.09090909090909091</v>
      </c>
      <c r="T20" s="33">
        <f t="shared" si="5"/>
        <v>0</v>
      </c>
      <c r="U20" s="33">
        <f t="shared" si="10"/>
        <v>0</v>
      </c>
      <c r="V20" s="228">
        <f t="shared" si="7"/>
        <v>0</v>
      </c>
      <c r="W20" s="35">
        <f t="shared" si="11"/>
        <v>0.05405405405405406</v>
      </c>
      <c r="X20" s="33">
        <v>0.41025641025641024</v>
      </c>
      <c r="Y20" s="34">
        <v>0.02564102564102564</v>
      </c>
      <c r="Z20" s="137">
        <v>0.2682445759368836</v>
      </c>
      <c r="AA20" s="138">
        <v>0.4888231426692965</v>
      </c>
      <c r="AB20" s="139">
        <v>0.280695994747209</v>
      </c>
    </row>
    <row r="21" spans="1:28" s="151" customFormat="1" ht="13.5" customHeight="1">
      <c r="A21" s="317"/>
      <c r="B21" s="135" t="s">
        <v>16</v>
      </c>
      <c r="C21" s="79">
        <v>1</v>
      </c>
      <c r="D21" s="80">
        <v>2</v>
      </c>
      <c r="E21" s="80">
        <v>1</v>
      </c>
      <c r="F21" s="80">
        <v>1</v>
      </c>
      <c r="G21" s="80">
        <v>0</v>
      </c>
      <c r="H21" s="80">
        <v>0</v>
      </c>
      <c r="I21" s="81">
        <v>0</v>
      </c>
      <c r="J21" s="26">
        <f t="shared" si="0"/>
        <v>5</v>
      </c>
      <c r="K21" s="80">
        <v>14</v>
      </c>
      <c r="L21" s="81">
        <v>4</v>
      </c>
      <c r="M21" s="79">
        <v>883</v>
      </c>
      <c r="N21" s="80">
        <v>1477</v>
      </c>
      <c r="O21" s="136">
        <v>714</v>
      </c>
      <c r="P21" s="32">
        <f t="shared" si="1"/>
        <v>0.3333333333333333</v>
      </c>
      <c r="Q21" s="33">
        <f t="shared" si="9"/>
        <v>0.3333333333333333</v>
      </c>
      <c r="R21" s="33">
        <f t="shared" si="3"/>
        <v>0.2</v>
      </c>
      <c r="S21" s="33">
        <f t="shared" si="4"/>
        <v>0.09090909090909091</v>
      </c>
      <c r="T21" s="33">
        <f t="shared" si="5"/>
        <v>0</v>
      </c>
      <c r="U21" s="33">
        <f t="shared" si="10"/>
        <v>0</v>
      </c>
      <c r="V21" s="228">
        <f t="shared" si="7"/>
        <v>0</v>
      </c>
      <c r="W21" s="35">
        <f t="shared" si="11"/>
        <v>0.13513513513513514</v>
      </c>
      <c r="X21" s="33">
        <v>0.358974358974359</v>
      </c>
      <c r="Y21" s="34">
        <v>0.10256410256410256</v>
      </c>
      <c r="Z21" s="137">
        <v>0.2911308935047807</v>
      </c>
      <c r="AA21" s="138">
        <v>0.48553583168967784</v>
      </c>
      <c r="AB21" s="139">
        <v>0.234714003944773</v>
      </c>
    </row>
    <row r="22" spans="1:28" s="151" customFormat="1" ht="13.5" customHeight="1">
      <c r="A22" s="318"/>
      <c r="B22" s="140" t="s">
        <v>17</v>
      </c>
      <c r="C22" s="82">
        <v>0</v>
      </c>
      <c r="D22" s="83">
        <v>0</v>
      </c>
      <c r="E22" s="83">
        <v>1</v>
      </c>
      <c r="F22" s="83">
        <v>1</v>
      </c>
      <c r="G22" s="83">
        <v>0</v>
      </c>
      <c r="H22" s="83">
        <v>1</v>
      </c>
      <c r="I22" s="84">
        <v>0</v>
      </c>
      <c r="J22" s="40">
        <f t="shared" si="0"/>
        <v>3</v>
      </c>
      <c r="K22" s="83">
        <v>14</v>
      </c>
      <c r="L22" s="84">
        <v>2</v>
      </c>
      <c r="M22" s="82">
        <v>586</v>
      </c>
      <c r="N22" s="83">
        <v>1258</v>
      </c>
      <c r="O22" s="141">
        <v>728</v>
      </c>
      <c r="P22" s="46">
        <f t="shared" si="1"/>
        <v>0</v>
      </c>
      <c r="Q22" s="47">
        <f t="shared" si="9"/>
        <v>0</v>
      </c>
      <c r="R22" s="47">
        <f t="shared" si="3"/>
        <v>0.2</v>
      </c>
      <c r="S22" s="47">
        <f t="shared" si="4"/>
        <v>0.09090909090909091</v>
      </c>
      <c r="T22" s="47">
        <f t="shared" si="5"/>
        <v>0</v>
      </c>
      <c r="U22" s="47">
        <f t="shared" si="10"/>
        <v>0.25</v>
      </c>
      <c r="V22" s="229">
        <f t="shared" si="7"/>
        <v>0</v>
      </c>
      <c r="W22" s="49">
        <f t="shared" si="11"/>
        <v>0.08108108108108109</v>
      </c>
      <c r="X22" s="47">
        <v>0.358974358974359</v>
      </c>
      <c r="Y22" s="48">
        <v>0.05128205128205128</v>
      </c>
      <c r="Z22" s="142">
        <v>0.19263642340565418</v>
      </c>
      <c r="AA22" s="143">
        <v>0.4138157894736842</v>
      </c>
      <c r="AB22" s="144">
        <v>0.239473684210526</v>
      </c>
    </row>
    <row r="23" spans="1:28" s="151" customFormat="1" ht="13.5" customHeight="1">
      <c r="A23" s="316">
        <v>5</v>
      </c>
      <c r="B23" s="135" t="s">
        <v>18</v>
      </c>
      <c r="C23" s="79">
        <v>0</v>
      </c>
      <c r="D23" s="80">
        <v>0</v>
      </c>
      <c r="E23" s="80">
        <v>2</v>
      </c>
      <c r="F23" s="80">
        <v>1</v>
      </c>
      <c r="G23" s="80">
        <v>3</v>
      </c>
      <c r="H23" s="80">
        <v>0</v>
      </c>
      <c r="I23" s="81">
        <v>0</v>
      </c>
      <c r="J23" s="26">
        <f t="shared" si="0"/>
        <v>6</v>
      </c>
      <c r="K23" s="80">
        <v>8</v>
      </c>
      <c r="L23" s="81">
        <v>2</v>
      </c>
      <c r="M23" s="79">
        <v>799</v>
      </c>
      <c r="N23" s="80">
        <v>909</v>
      </c>
      <c r="O23" s="136">
        <v>648</v>
      </c>
      <c r="P23" s="32">
        <f t="shared" si="1"/>
        <v>0</v>
      </c>
      <c r="Q23" s="33">
        <f t="shared" si="9"/>
        <v>0</v>
      </c>
      <c r="R23" s="33">
        <f t="shared" si="3"/>
        <v>0.4</v>
      </c>
      <c r="S23" s="33">
        <f t="shared" si="4"/>
        <v>0.09090909090909091</v>
      </c>
      <c r="T23" s="33">
        <f t="shared" si="5"/>
        <v>0.75</v>
      </c>
      <c r="U23" s="33">
        <f t="shared" si="10"/>
        <v>0</v>
      </c>
      <c r="V23" s="34">
        <f t="shared" si="7"/>
        <v>0</v>
      </c>
      <c r="W23" s="35">
        <f t="shared" si="11"/>
        <v>0.16216216216216217</v>
      </c>
      <c r="X23" s="33">
        <v>0.20512820512820512</v>
      </c>
      <c r="Y23" s="34">
        <v>0.05128205128205128</v>
      </c>
      <c r="Z23" s="137">
        <v>0.2602605863192182</v>
      </c>
      <c r="AA23" s="138">
        <v>0.29793510324483774</v>
      </c>
      <c r="AB23" s="139">
        <v>0.212528697933749</v>
      </c>
    </row>
    <row r="24" spans="1:28" s="151" customFormat="1" ht="13.5" customHeight="1">
      <c r="A24" s="317"/>
      <c r="B24" s="135" t="s">
        <v>19</v>
      </c>
      <c r="C24" s="79">
        <v>0</v>
      </c>
      <c r="D24" s="80">
        <v>0</v>
      </c>
      <c r="E24" s="80">
        <v>0</v>
      </c>
      <c r="F24" s="80">
        <v>3</v>
      </c>
      <c r="G24" s="80">
        <v>0</v>
      </c>
      <c r="H24" s="80">
        <v>0</v>
      </c>
      <c r="I24" s="81">
        <v>0</v>
      </c>
      <c r="J24" s="26">
        <f t="shared" si="0"/>
        <v>3</v>
      </c>
      <c r="K24" s="80">
        <v>4</v>
      </c>
      <c r="L24" s="81">
        <v>1</v>
      </c>
      <c r="M24" s="79">
        <v>1275</v>
      </c>
      <c r="N24" s="80">
        <v>1572</v>
      </c>
      <c r="O24" s="136">
        <v>672</v>
      </c>
      <c r="P24" s="32">
        <f t="shared" si="1"/>
        <v>0</v>
      </c>
      <c r="Q24" s="33">
        <f t="shared" si="9"/>
        <v>0</v>
      </c>
      <c r="R24" s="33">
        <f t="shared" si="3"/>
        <v>0</v>
      </c>
      <c r="S24" s="33">
        <f t="shared" si="4"/>
        <v>0.2727272727272727</v>
      </c>
      <c r="T24" s="33">
        <f t="shared" si="5"/>
        <v>0</v>
      </c>
      <c r="U24" s="33">
        <f t="shared" si="10"/>
        <v>0</v>
      </c>
      <c r="V24" s="34">
        <f t="shared" si="7"/>
        <v>0</v>
      </c>
      <c r="W24" s="35">
        <f t="shared" si="11"/>
        <v>0.08108108108108109</v>
      </c>
      <c r="X24" s="33">
        <v>0.10256410256410256</v>
      </c>
      <c r="Y24" s="34">
        <v>0.02564102564102564</v>
      </c>
      <c r="Z24" s="137">
        <v>0.4183070866141732</v>
      </c>
      <c r="AA24" s="138">
        <v>0.5165954650016431</v>
      </c>
      <c r="AB24" s="139">
        <v>0.220689655172414</v>
      </c>
    </row>
    <row r="25" spans="1:28" s="151" customFormat="1" ht="13.5" customHeight="1">
      <c r="A25" s="317"/>
      <c r="B25" s="135" t="s">
        <v>20</v>
      </c>
      <c r="C25" s="79">
        <v>0</v>
      </c>
      <c r="D25" s="80">
        <v>1</v>
      </c>
      <c r="E25" s="80">
        <v>0</v>
      </c>
      <c r="F25" s="80">
        <v>3</v>
      </c>
      <c r="G25" s="80">
        <v>0</v>
      </c>
      <c r="H25" s="80">
        <v>1</v>
      </c>
      <c r="I25" s="81">
        <v>1</v>
      </c>
      <c r="J25" s="26">
        <f t="shared" si="0"/>
        <v>6</v>
      </c>
      <c r="K25" s="80">
        <v>11</v>
      </c>
      <c r="L25" s="81">
        <v>6</v>
      </c>
      <c r="M25" s="79">
        <v>1227</v>
      </c>
      <c r="N25" s="80">
        <v>1671</v>
      </c>
      <c r="O25" s="136">
        <v>960</v>
      </c>
      <c r="P25" s="32">
        <f t="shared" si="1"/>
        <v>0</v>
      </c>
      <c r="Q25" s="33">
        <f t="shared" si="9"/>
        <v>0.16666666666666666</v>
      </c>
      <c r="R25" s="33">
        <f t="shared" si="3"/>
        <v>0</v>
      </c>
      <c r="S25" s="33">
        <f t="shared" si="4"/>
        <v>0.2727272727272727</v>
      </c>
      <c r="T25" s="33">
        <f t="shared" si="5"/>
        <v>0</v>
      </c>
      <c r="U25" s="33">
        <f t="shared" si="10"/>
        <v>0.25</v>
      </c>
      <c r="V25" s="34">
        <f t="shared" si="7"/>
        <v>0.25</v>
      </c>
      <c r="W25" s="35">
        <f t="shared" si="11"/>
        <v>0.16216216216216217</v>
      </c>
      <c r="X25" s="33">
        <v>0.28205128205128205</v>
      </c>
      <c r="Y25" s="34">
        <v>0.15384615384615385</v>
      </c>
      <c r="Z25" s="137">
        <v>0.40229508196721314</v>
      </c>
      <c r="AA25" s="138">
        <v>0.5494902992436699</v>
      </c>
      <c r="AB25" s="139">
        <v>0.31496062992126</v>
      </c>
    </row>
    <row r="26" spans="1:28" s="151" customFormat="1" ht="13.5" customHeight="1">
      <c r="A26" s="318"/>
      <c r="B26" s="140" t="s">
        <v>21</v>
      </c>
      <c r="C26" s="82">
        <v>0</v>
      </c>
      <c r="D26" s="83">
        <v>3</v>
      </c>
      <c r="E26" s="83">
        <v>2</v>
      </c>
      <c r="F26" s="83">
        <v>0</v>
      </c>
      <c r="G26" s="83">
        <v>0</v>
      </c>
      <c r="H26" s="83">
        <v>1</v>
      </c>
      <c r="I26" s="84">
        <v>0</v>
      </c>
      <c r="J26" s="26">
        <f t="shared" si="0"/>
        <v>6</v>
      </c>
      <c r="K26" s="83">
        <v>11</v>
      </c>
      <c r="L26" s="84">
        <v>6</v>
      </c>
      <c r="M26" s="82">
        <v>1372</v>
      </c>
      <c r="N26" s="83">
        <v>2212</v>
      </c>
      <c r="O26" s="141">
        <v>1032</v>
      </c>
      <c r="P26" s="32">
        <f t="shared" si="1"/>
        <v>0</v>
      </c>
      <c r="Q26" s="33">
        <f t="shared" si="9"/>
        <v>0.5</v>
      </c>
      <c r="R26" s="33">
        <f t="shared" si="3"/>
        <v>0.4</v>
      </c>
      <c r="S26" s="33">
        <f t="shared" si="4"/>
        <v>0</v>
      </c>
      <c r="T26" s="33">
        <f t="shared" si="5"/>
        <v>0</v>
      </c>
      <c r="U26" s="33">
        <f t="shared" si="10"/>
        <v>0.25</v>
      </c>
      <c r="V26" s="34">
        <f t="shared" si="7"/>
        <v>0</v>
      </c>
      <c r="W26" s="35">
        <f t="shared" si="11"/>
        <v>0.16216216216216217</v>
      </c>
      <c r="X26" s="47">
        <v>0.28205128205128205</v>
      </c>
      <c r="Y26" s="48">
        <v>0.15384615384615385</v>
      </c>
      <c r="Z26" s="142">
        <v>0.449983601180715</v>
      </c>
      <c r="AA26" s="143">
        <v>0.7276315789473684</v>
      </c>
      <c r="AB26" s="144">
        <v>0.338693797177552</v>
      </c>
    </row>
    <row r="27" spans="1:28" s="151" customFormat="1" ht="13.5" customHeight="1">
      <c r="A27" s="316">
        <v>6</v>
      </c>
      <c r="B27" s="145" t="s">
        <v>22</v>
      </c>
      <c r="C27" s="86">
        <v>0</v>
      </c>
      <c r="D27" s="87">
        <v>1</v>
      </c>
      <c r="E27" s="87">
        <v>0</v>
      </c>
      <c r="F27" s="87">
        <v>0</v>
      </c>
      <c r="G27" s="87">
        <v>0</v>
      </c>
      <c r="H27" s="87">
        <v>0</v>
      </c>
      <c r="I27" s="88">
        <v>0</v>
      </c>
      <c r="J27" s="223">
        <f t="shared" si="0"/>
        <v>1</v>
      </c>
      <c r="K27" s="87">
        <v>13</v>
      </c>
      <c r="L27" s="88">
        <v>1</v>
      </c>
      <c r="M27" s="86">
        <v>1540</v>
      </c>
      <c r="N27" s="87">
        <v>1558</v>
      </c>
      <c r="O27" s="147">
        <v>964</v>
      </c>
      <c r="P27" s="89">
        <f t="shared" si="1"/>
        <v>0</v>
      </c>
      <c r="Q27" s="90">
        <f t="shared" si="9"/>
        <v>0.16666666666666666</v>
      </c>
      <c r="R27" s="90">
        <f t="shared" si="3"/>
        <v>0</v>
      </c>
      <c r="S27" s="90">
        <f t="shared" si="4"/>
        <v>0</v>
      </c>
      <c r="T27" s="90">
        <f t="shared" si="5"/>
        <v>0</v>
      </c>
      <c r="U27" s="90">
        <f t="shared" si="10"/>
        <v>0</v>
      </c>
      <c r="V27" s="227">
        <f t="shared" si="7"/>
        <v>0</v>
      </c>
      <c r="W27" s="92">
        <f t="shared" si="11"/>
        <v>0.02702702702702703</v>
      </c>
      <c r="X27" s="90">
        <v>0.3333333333333333</v>
      </c>
      <c r="Y27" s="91">
        <v>0.02564102564102564</v>
      </c>
      <c r="Z27" s="148">
        <v>0.5054151624548736</v>
      </c>
      <c r="AA27" s="138">
        <v>0.5119947420308906</v>
      </c>
      <c r="AB27" s="139">
        <v>0.316376764030194</v>
      </c>
    </row>
    <row r="28" spans="1:28" s="151" customFormat="1" ht="13.5" customHeight="1">
      <c r="A28" s="317"/>
      <c r="B28" s="135" t="s">
        <v>23</v>
      </c>
      <c r="C28" s="79">
        <v>1</v>
      </c>
      <c r="D28" s="80">
        <v>1</v>
      </c>
      <c r="E28" s="80">
        <v>0</v>
      </c>
      <c r="F28" s="80">
        <v>4</v>
      </c>
      <c r="G28" s="80">
        <v>0</v>
      </c>
      <c r="H28" s="80">
        <v>1</v>
      </c>
      <c r="I28" s="81">
        <v>0</v>
      </c>
      <c r="J28" s="26">
        <f t="shared" si="0"/>
        <v>7</v>
      </c>
      <c r="K28" s="80">
        <v>5</v>
      </c>
      <c r="L28" s="81">
        <v>1</v>
      </c>
      <c r="M28" s="79">
        <v>1445</v>
      </c>
      <c r="N28" s="80">
        <v>1572</v>
      </c>
      <c r="O28" s="136">
        <v>1006</v>
      </c>
      <c r="P28" s="32">
        <f t="shared" si="1"/>
        <v>0.3333333333333333</v>
      </c>
      <c r="Q28" s="33">
        <f t="shared" si="9"/>
        <v>0.16666666666666666</v>
      </c>
      <c r="R28" s="33">
        <f t="shared" si="3"/>
        <v>0</v>
      </c>
      <c r="S28" s="33">
        <f t="shared" si="4"/>
        <v>0.36363636363636365</v>
      </c>
      <c r="T28" s="33">
        <f t="shared" si="5"/>
        <v>0</v>
      </c>
      <c r="U28" s="33">
        <f t="shared" si="10"/>
        <v>0.25</v>
      </c>
      <c r="V28" s="228">
        <f t="shared" si="7"/>
        <v>0</v>
      </c>
      <c r="W28" s="35">
        <f t="shared" si="11"/>
        <v>0.1891891891891892</v>
      </c>
      <c r="X28" s="33">
        <v>0.1282051282051282</v>
      </c>
      <c r="Y28" s="34">
        <v>0.02564102564102564</v>
      </c>
      <c r="Z28" s="137">
        <v>0.47408136482939633</v>
      </c>
      <c r="AA28" s="138">
        <v>0.516256157635468</v>
      </c>
      <c r="AB28" s="139">
        <v>0.330160813915327</v>
      </c>
    </row>
    <row r="29" spans="1:28" s="151" customFormat="1" ht="13.5" customHeight="1">
      <c r="A29" s="317"/>
      <c r="B29" s="135" t="s">
        <v>24</v>
      </c>
      <c r="C29" s="79">
        <v>0</v>
      </c>
      <c r="D29" s="80">
        <v>1</v>
      </c>
      <c r="E29" s="80">
        <v>0</v>
      </c>
      <c r="F29" s="80">
        <v>1</v>
      </c>
      <c r="G29" s="80">
        <v>0</v>
      </c>
      <c r="H29" s="80">
        <v>0</v>
      </c>
      <c r="I29" s="81">
        <v>0</v>
      </c>
      <c r="J29" s="26">
        <f t="shared" si="0"/>
        <v>2</v>
      </c>
      <c r="K29" s="80">
        <v>15</v>
      </c>
      <c r="L29" s="81">
        <v>4</v>
      </c>
      <c r="M29" s="79">
        <v>1685</v>
      </c>
      <c r="N29" s="80">
        <v>1981</v>
      </c>
      <c r="O29" s="136">
        <v>1117</v>
      </c>
      <c r="P29" s="32">
        <f t="shared" si="1"/>
        <v>0</v>
      </c>
      <c r="Q29" s="33">
        <f t="shared" si="9"/>
        <v>0.16666666666666666</v>
      </c>
      <c r="R29" s="33">
        <f t="shared" si="3"/>
        <v>0</v>
      </c>
      <c r="S29" s="33">
        <f t="shared" si="4"/>
        <v>0.09090909090909091</v>
      </c>
      <c r="T29" s="33">
        <f t="shared" si="5"/>
        <v>0</v>
      </c>
      <c r="U29" s="33">
        <f t="shared" si="10"/>
        <v>0</v>
      </c>
      <c r="V29" s="228">
        <f t="shared" si="7"/>
        <v>0</v>
      </c>
      <c r="W29" s="35">
        <f t="shared" si="11"/>
        <v>0.05405405405405406</v>
      </c>
      <c r="X29" s="33">
        <v>0.38461538461538464</v>
      </c>
      <c r="Y29" s="34">
        <v>0.10256410256410256</v>
      </c>
      <c r="Z29" s="137">
        <v>0.5528215223097113</v>
      </c>
      <c r="AA29" s="138">
        <v>0.6507884362680684</v>
      </c>
      <c r="AB29" s="139">
        <v>0.366710439921208</v>
      </c>
    </row>
    <row r="30" spans="1:28" s="151" customFormat="1" ht="13.5" customHeight="1">
      <c r="A30" s="318"/>
      <c r="B30" s="140" t="s">
        <v>25</v>
      </c>
      <c r="C30" s="82">
        <v>0</v>
      </c>
      <c r="D30" s="83">
        <v>2</v>
      </c>
      <c r="E30" s="83">
        <v>0</v>
      </c>
      <c r="F30" s="83">
        <v>4</v>
      </c>
      <c r="G30" s="83">
        <v>0</v>
      </c>
      <c r="H30" s="83">
        <v>1</v>
      </c>
      <c r="I30" s="84">
        <v>0</v>
      </c>
      <c r="J30" s="40">
        <f t="shared" si="0"/>
        <v>7</v>
      </c>
      <c r="K30" s="83">
        <v>11</v>
      </c>
      <c r="L30" s="84">
        <v>3</v>
      </c>
      <c r="M30" s="82">
        <v>1485</v>
      </c>
      <c r="N30" s="83">
        <v>1910</v>
      </c>
      <c r="O30" s="141">
        <v>931</v>
      </c>
      <c r="P30" s="46">
        <f t="shared" si="1"/>
        <v>0</v>
      </c>
      <c r="Q30" s="47">
        <f t="shared" si="9"/>
        <v>0.3333333333333333</v>
      </c>
      <c r="R30" s="47">
        <f t="shared" si="3"/>
        <v>0</v>
      </c>
      <c r="S30" s="47">
        <f t="shared" si="4"/>
        <v>0.36363636363636365</v>
      </c>
      <c r="T30" s="47">
        <f t="shared" si="5"/>
        <v>0</v>
      </c>
      <c r="U30" s="47">
        <f t="shared" si="10"/>
        <v>0.25</v>
      </c>
      <c r="V30" s="229">
        <f t="shared" si="7"/>
        <v>0</v>
      </c>
      <c r="W30" s="49">
        <f t="shared" si="11"/>
        <v>0.1891891891891892</v>
      </c>
      <c r="X30" s="47">
        <v>0.28205128205128205</v>
      </c>
      <c r="Y30" s="48">
        <v>0.07692307692307693</v>
      </c>
      <c r="Z30" s="142">
        <v>0.48704493276484095</v>
      </c>
      <c r="AA30" s="138">
        <v>0.6280828674778034</v>
      </c>
      <c r="AB30" s="139">
        <v>0.305446194225722</v>
      </c>
    </row>
    <row r="31" spans="1:28" s="151" customFormat="1" ht="13.5" customHeight="1">
      <c r="A31" s="316">
        <v>7</v>
      </c>
      <c r="B31" s="145" t="s">
        <v>26</v>
      </c>
      <c r="C31" s="86">
        <v>0</v>
      </c>
      <c r="D31" s="87">
        <v>1</v>
      </c>
      <c r="E31" s="87">
        <v>0</v>
      </c>
      <c r="F31" s="87">
        <v>5</v>
      </c>
      <c r="G31" s="87">
        <v>0</v>
      </c>
      <c r="H31" s="87">
        <v>1</v>
      </c>
      <c r="I31" s="88">
        <v>0</v>
      </c>
      <c r="J31" s="26">
        <f t="shared" si="0"/>
        <v>7</v>
      </c>
      <c r="K31" s="87">
        <v>22</v>
      </c>
      <c r="L31" s="88">
        <v>4</v>
      </c>
      <c r="M31" s="86">
        <v>1217</v>
      </c>
      <c r="N31" s="87">
        <v>1757</v>
      </c>
      <c r="O31" s="147">
        <v>1081</v>
      </c>
      <c r="P31" s="32">
        <f t="shared" si="1"/>
        <v>0</v>
      </c>
      <c r="Q31" s="33">
        <f t="shared" si="9"/>
        <v>0.16666666666666666</v>
      </c>
      <c r="R31" s="33">
        <f t="shared" si="3"/>
        <v>0</v>
      </c>
      <c r="S31" s="33">
        <f t="shared" si="4"/>
        <v>0.45454545454545453</v>
      </c>
      <c r="T31" s="33">
        <f t="shared" si="5"/>
        <v>0</v>
      </c>
      <c r="U31" s="33">
        <f t="shared" si="10"/>
        <v>0.25</v>
      </c>
      <c r="V31" s="34">
        <f t="shared" si="7"/>
        <v>0</v>
      </c>
      <c r="W31" s="35">
        <f t="shared" si="11"/>
        <v>0.1891891891891892</v>
      </c>
      <c r="X31" s="90">
        <v>0.5641025641025641</v>
      </c>
      <c r="Y31" s="91">
        <v>0.10256410256410256</v>
      </c>
      <c r="Z31" s="148">
        <v>0.39875491480996067</v>
      </c>
      <c r="AA31" s="149">
        <v>0.5783410138248848</v>
      </c>
      <c r="AB31" s="150">
        <v>0.354658792650919</v>
      </c>
    </row>
    <row r="32" spans="1:28" s="151" customFormat="1" ht="13.5" customHeight="1">
      <c r="A32" s="317"/>
      <c r="B32" s="135" t="s">
        <v>27</v>
      </c>
      <c r="C32" s="79">
        <v>0</v>
      </c>
      <c r="D32" s="80">
        <v>0</v>
      </c>
      <c r="E32" s="80">
        <v>3</v>
      </c>
      <c r="F32" s="80">
        <v>19</v>
      </c>
      <c r="G32" s="80">
        <v>0</v>
      </c>
      <c r="H32" s="80">
        <v>0</v>
      </c>
      <c r="I32" s="81">
        <v>0</v>
      </c>
      <c r="J32" s="26">
        <f t="shared" si="0"/>
        <v>22</v>
      </c>
      <c r="K32" s="80">
        <v>9</v>
      </c>
      <c r="L32" s="81">
        <v>4</v>
      </c>
      <c r="M32" s="79">
        <v>1338</v>
      </c>
      <c r="N32" s="80">
        <v>1746</v>
      </c>
      <c r="O32" s="136">
        <v>1052</v>
      </c>
      <c r="P32" s="32">
        <f t="shared" si="1"/>
        <v>0</v>
      </c>
      <c r="Q32" s="33">
        <f t="shared" si="9"/>
        <v>0</v>
      </c>
      <c r="R32" s="33">
        <f t="shared" si="3"/>
        <v>0.6</v>
      </c>
      <c r="S32" s="33">
        <f t="shared" si="4"/>
        <v>1.7272727272727273</v>
      </c>
      <c r="T32" s="33">
        <f t="shared" si="5"/>
        <v>0</v>
      </c>
      <c r="U32" s="33">
        <f t="shared" si="10"/>
        <v>0</v>
      </c>
      <c r="V32" s="34">
        <f t="shared" si="7"/>
        <v>0</v>
      </c>
      <c r="W32" s="35">
        <f t="shared" si="11"/>
        <v>0.5945945945945946</v>
      </c>
      <c r="X32" s="33">
        <v>0.23076923076923078</v>
      </c>
      <c r="Y32" s="34">
        <v>0.10256410256410256</v>
      </c>
      <c r="Z32" s="137">
        <v>0.43984220907297833</v>
      </c>
      <c r="AA32" s="138">
        <v>0.5747202106649111</v>
      </c>
      <c r="AB32" s="139">
        <v>0.345144356955381</v>
      </c>
    </row>
    <row r="33" spans="1:28" s="151" customFormat="1" ht="13.5" customHeight="1">
      <c r="A33" s="317"/>
      <c r="B33" s="135" t="s">
        <v>28</v>
      </c>
      <c r="C33" s="79">
        <v>0</v>
      </c>
      <c r="D33" s="80">
        <v>2</v>
      </c>
      <c r="E33" s="80">
        <v>2</v>
      </c>
      <c r="F33" s="80">
        <v>1</v>
      </c>
      <c r="G33" s="80">
        <v>0</v>
      </c>
      <c r="H33" s="80">
        <v>0</v>
      </c>
      <c r="I33" s="81">
        <v>0</v>
      </c>
      <c r="J33" s="26">
        <f t="shared" si="0"/>
        <v>5</v>
      </c>
      <c r="K33" s="80">
        <v>5</v>
      </c>
      <c r="L33" s="81">
        <v>2</v>
      </c>
      <c r="M33" s="79">
        <v>980</v>
      </c>
      <c r="N33" s="80">
        <v>1240</v>
      </c>
      <c r="O33" s="136">
        <v>818</v>
      </c>
      <c r="P33" s="32">
        <f t="shared" si="1"/>
        <v>0</v>
      </c>
      <c r="Q33" s="33">
        <f t="shared" si="9"/>
        <v>0.3333333333333333</v>
      </c>
      <c r="R33" s="33">
        <f t="shared" si="3"/>
        <v>0.4</v>
      </c>
      <c r="S33" s="33">
        <f t="shared" si="4"/>
        <v>0.09090909090909091</v>
      </c>
      <c r="T33" s="33">
        <f t="shared" si="5"/>
        <v>0</v>
      </c>
      <c r="U33" s="33">
        <f t="shared" si="10"/>
        <v>0</v>
      </c>
      <c r="V33" s="34">
        <f t="shared" si="7"/>
        <v>0</v>
      </c>
      <c r="W33" s="35">
        <f t="shared" si="11"/>
        <v>0.13513513513513514</v>
      </c>
      <c r="X33" s="33">
        <v>0.1282051282051282</v>
      </c>
      <c r="Y33" s="34">
        <v>0.05128205128205128</v>
      </c>
      <c r="Z33" s="137">
        <v>0.32120616191412654</v>
      </c>
      <c r="AA33" s="138">
        <v>0.4073587385019711</v>
      </c>
      <c r="AB33" s="139">
        <v>0.26846078109616</v>
      </c>
    </row>
    <row r="34" spans="1:28" s="151" customFormat="1" ht="13.5" customHeight="1">
      <c r="A34" s="317"/>
      <c r="B34" s="135" t="s">
        <v>29</v>
      </c>
      <c r="C34" s="79">
        <v>0</v>
      </c>
      <c r="D34" s="80">
        <v>1</v>
      </c>
      <c r="E34" s="80">
        <v>0</v>
      </c>
      <c r="F34" s="80">
        <v>0</v>
      </c>
      <c r="G34" s="80">
        <v>0</v>
      </c>
      <c r="H34" s="80">
        <v>0</v>
      </c>
      <c r="I34" s="81">
        <v>0</v>
      </c>
      <c r="J34" s="26">
        <f t="shared" si="0"/>
        <v>1</v>
      </c>
      <c r="K34" s="80">
        <v>4</v>
      </c>
      <c r="L34" s="81">
        <v>3</v>
      </c>
      <c r="M34" s="79">
        <v>871</v>
      </c>
      <c r="N34" s="80">
        <v>881</v>
      </c>
      <c r="O34" s="136">
        <v>776</v>
      </c>
      <c r="P34" s="32">
        <f t="shared" si="1"/>
        <v>0</v>
      </c>
      <c r="Q34" s="33">
        <f t="shared" si="9"/>
        <v>0.16666666666666666</v>
      </c>
      <c r="R34" s="33">
        <f t="shared" si="3"/>
        <v>0</v>
      </c>
      <c r="S34" s="33">
        <f t="shared" si="4"/>
        <v>0</v>
      </c>
      <c r="T34" s="33">
        <f t="shared" si="5"/>
        <v>0</v>
      </c>
      <c r="U34" s="33">
        <f t="shared" si="10"/>
        <v>0</v>
      </c>
      <c r="V34" s="34">
        <f t="shared" si="7"/>
        <v>0</v>
      </c>
      <c r="W34" s="35">
        <f t="shared" si="11"/>
        <v>0.02702702702702703</v>
      </c>
      <c r="X34" s="33">
        <v>0.10256410256410256</v>
      </c>
      <c r="Y34" s="34">
        <v>0.07692307692307693</v>
      </c>
      <c r="Z34" s="137">
        <v>0.28604269293924467</v>
      </c>
      <c r="AA34" s="138">
        <v>0.2890419947506562</v>
      </c>
      <c r="AB34" s="139">
        <v>0.254760341431385</v>
      </c>
    </row>
    <row r="35" spans="1:28" s="151" customFormat="1" ht="13.5" customHeight="1">
      <c r="A35" s="318"/>
      <c r="B35" s="140" t="s">
        <v>30</v>
      </c>
      <c r="C35" s="82">
        <v>0</v>
      </c>
      <c r="D35" s="83">
        <v>1</v>
      </c>
      <c r="E35" s="83">
        <v>1</v>
      </c>
      <c r="F35" s="83">
        <v>13</v>
      </c>
      <c r="G35" s="83">
        <v>0</v>
      </c>
      <c r="H35" s="83">
        <v>0</v>
      </c>
      <c r="I35" s="84">
        <v>0</v>
      </c>
      <c r="J35" s="26">
        <f t="shared" si="0"/>
        <v>15</v>
      </c>
      <c r="K35" s="80">
        <v>2</v>
      </c>
      <c r="L35" s="81">
        <v>3</v>
      </c>
      <c r="M35" s="79">
        <v>827</v>
      </c>
      <c r="N35" s="80">
        <v>801</v>
      </c>
      <c r="O35" s="136">
        <v>892</v>
      </c>
      <c r="P35" s="32">
        <f t="shared" si="1"/>
        <v>0</v>
      </c>
      <c r="Q35" s="33">
        <f t="shared" si="9"/>
        <v>0.16666666666666666</v>
      </c>
      <c r="R35" s="33">
        <f t="shared" si="3"/>
        <v>0.2</v>
      </c>
      <c r="S35" s="33">
        <f t="shared" si="4"/>
        <v>1.1818181818181819</v>
      </c>
      <c r="T35" s="33">
        <f t="shared" si="5"/>
        <v>0</v>
      </c>
      <c r="U35" s="33">
        <f t="shared" si="10"/>
        <v>0</v>
      </c>
      <c r="V35" s="34">
        <f t="shared" si="7"/>
        <v>0</v>
      </c>
      <c r="W35" s="35">
        <f t="shared" si="11"/>
        <v>0.40540540540540543</v>
      </c>
      <c r="X35" s="33">
        <v>0.05128205128205128</v>
      </c>
      <c r="Y35" s="34">
        <v>0.07692307692307693</v>
      </c>
      <c r="Z35" s="137">
        <v>0.27114754098360655</v>
      </c>
      <c r="AA35" s="138">
        <v>0.263573543928924</v>
      </c>
      <c r="AB35" s="139">
        <v>0.292650918635171</v>
      </c>
    </row>
    <row r="36" spans="1:28" s="151" customFormat="1" ht="13.5" customHeight="1">
      <c r="A36" s="316">
        <v>8</v>
      </c>
      <c r="B36" s="145" t="s">
        <v>31</v>
      </c>
      <c r="C36" s="79">
        <v>2</v>
      </c>
      <c r="D36" s="80">
        <v>0</v>
      </c>
      <c r="E36" s="80">
        <v>0</v>
      </c>
      <c r="F36" s="80">
        <v>1</v>
      </c>
      <c r="G36" s="80">
        <v>0</v>
      </c>
      <c r="H36" s="80">
        <v>0</v>
      </c>
      <c r="I36" s="81">
        <v>0</v>
      </c>
      <c r="J36" s="223">
        <f t="shared" si="0"/>
        <v>3</v>
      </c>
      <c r="K36" s="87">
        <v>3</v>
      </c>
      <c r="L36" s="88">
        <v>5</v>
      </c>
      <c r="M36" s="86">
        <v>556</v>
      </c>
      <c r="N36" s="87">
        <v>742</v>
      </c>
      <c r="O36" s="147">
        <v>734</v>
      </c>
      <c r="P36" s="89">
        <f t="shared" si="1"/>
        <v>0.6666666666666666</v>
      </c>
      <c r="Q36" s="90">
        <f t="shared" si="9"/>
        <v>0</v>
      </c>
      <c r="R36" s="90">
        <f t="shared" si="3"/>
        <v>0</v>
      </c>
      <c r="S36" s="90">
        <f t="shared" si="4"/>
        <v>0.09090909090909091</v>
      </c>
      <c r="T36" s="90">
        <f t="shared" si="5"/>
        <v>0</v>
      </c>
      <c r="U36" s="90">
        <f t="shared" si="10"/>
        <v>0</v>
      </c>
      <c r="V36" s="227">
        <f t="shared" si="7"/>
        <v>0</v>
      </c>
      <c r="W36" s="92">
        <f t="shared" si="11"/>
        <v>0.08108108108108109</v>
      </c>
      <c r="X36" s="90">
        <v>0.07692307692307693</v>
      </c>
      <c r="Y36" s="91">
        <v>0.1282051282051282</v>
      </c>
      <c r="Z36" s="148">
        <v>0.1845336873547959</v>
      </c>
      <c r="AA36" s="149">
        <v>0.24440052700922266</v>
      </c>
      <c r="AB36" s="150">
        <v>0.241606319947334</v>
      </c>
    </row>
    <row r="37" spans="1:28" s="151" customFormat="1" ht="13.5" customHeight="1">
      <c r="A37" s="317"/>
      <c r="B37" s="135" t="s">
        <v>32</v>
      </c>
      <c r="C37" s="79">
        <v>0</v>
      </c>
      <c r="D37" s="80">
        <v>0</v>
      </c>
      <c r="E37" s="80">
        <v>0</v>
      </c>
      <c r="F37" s="80">
        <v>1</v>
      </c>
      <c r="G37" s="80">
        <v>0</v>
      </c>
      <c r="H37" s="80">
        <v>0</v>
      </c>
      <c r="I37" s="81">
        <v>1</v>
      </c>
      <c r="J37" s="26">
        <f aca="true" t="shared" si="12" ref="J37:J56">SUM(C37:I37)</f>
        <v>2</v>
      </c>
      <c r="K37" s="80">
        <v>0</v>
      </c>
      <c r="L37" s="81">
        <v>4</v>
      </c>
      <c r="M37" s="79">
        <v>508</v>
      </c>
      <c r="N37" s="80">
        <v>465</v>
      </c>
      <c r="O37" s="136">
        <v>380</v>
      </c>
      <c r="P37" s="32">
        <f aca="true" t="shared" si="13" ref="P37:P56">C37/3</f>
        <v>0</v>
      </c>
      <c r="Q37" s="33">
        <f t="shared" si="9"/>
        <v>0</v>
      </c>
      <c r="R37" s="33">
        <f aca="true" t="shared" si="14" ref="R37:R56">E37/5</f>
        <v>0</v>
      </c>
      <c r="S37" s="33">
        <f aca="true" t="shared" si="15" ref="S37:S56">F37/11</f>
        <v>0.09090909090909091</v>
      </c>
      <c r="T37" s="33">
        <f aca="true" t="shared" si="16" ref="T37:T56">G37/4</f>
        <v>0</v>
      </c>
      <c r="U37" s="33">
        <f t="shared" si="10"/>
        <v>0</v>
      </c>
      <c r="V37" s="228">
        <f aca="true" t="shared" si="17" ref="V37:V56">I37/4</f>
        <v>0.25</v>
      </c>
      <c r="W37" s="35">
        <f t="shared" si="11"/>
        <v>0.05405405405405406</v>
      </c>
      <c r="X37" s="33">
        <v>0</v>
      </c>
      <c r="Y37" s="34">
        <v>0.10256410256410256</v>
      </c>
      <c r="Z37" s="137">
        <v>0.16837918462048393</v>
      </c>
      <c r="AA37" s="138">
        <v>0.1538207079060536</v>
      </c>
      <c r="AB37" s="139">
        <v>0.126835781041389</v>
      </c>
    </row>
    <row r="38" spans="1:28" s="151" customFormat="1" ht="13.5" customHeight="1">
      <c r="A38" s="317"/>
      <c r="B38" s="135" t="s">
        <v>33</v>
      </c>
      <c r="C38" s="79">
        <v>0</v>
      </c>
      <c r="D38" s="80">
        <v>0</v>
      </c>
      <c r="E38" s="80">
        <v>0</v>
      </c>
      <c r="F38" s="80">
        <v>8</v>
      </c>
      <c r="G38" s="80">
        <v>0</v>
      </c>
      <c r="H38" s="80">
        <v>0</v>
      </c>
      <c r="I38" s="81">
        <v>0</v>
      </c>
      <c r="J38" s="26">
        <f t="shared" si="12"/>
        <v>8</v>
      </c>
      <c r="K38" s="80">
        <v>1</v>
      </c>
      <c r="L38" s="81">
        <v>7</v>
      </c>
      <c r="M38" s="79">
        <v>598</v>
      </c>
      <c r="N38" s="80">
        <v>461</v>
      </c>
      <c r="O38" s="136">
        <v>842</v>
      </c>
      <c r="P38" s="32">
        <f t="shared" si="13"/>
        <v>0</v>
      </c>
      <c r="Q38" s="33">
        <f t="shared" si="9"/>
        <v>0</v>
      </c>
      <c r="R38" s="33">
        <f t="shared" si="14"/>
        <v>0</v>
      </c>
      <c r="S38" s="33">
        <f t="shared" si="15"/>
        <v>0.7272727272727273</v>
      </c>
      <c r="T38" s="33">
        <f t="shared" si="16"/>
        <v>0</v>
      </c>
      <c r="U38" s="33">
        <f t="shared" si="10"/>
        <v>0</v>
      </c>
      <c r="V38" s="228">
        <f t="shared" si="17"/>
        <v>0</v>
      </c>
      <c r="W38" s="35">
        <f t="shared" si="11"/>
        <v>0.21621621621621623</v>
      </c>
      <c r="X38" s="33">
        <v>0.02564102564102564</v>
      </c>
      <c r="Y38" s="34">
        <v>0.1794871794871795</v>
      </c>
      <c r="Z38" s="137">
        <v>0.19658119658119658</v>
      </c>
      <c r="AA38" s="138">
        <v>0.1527501656726309</v>
      </c>
      <c r="AB38" s="139">
        <v>0.277156023699803</v>
      </c>
    </row>
    <row r="39" spans="1:28" s="151" customFormat="1" ht="13.5" customHeight="1">
      <c r="A39" s="318"/>
      <c r="B39" s="140" t="s">
        <v>34</v>
      </c>
      <c r="C39" s="82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4">
        <v>0</v>
      </c>
      <c r="J39" s="40">
        <f t="shared" si="12"/>
        <v>0</v>
      </c>
      <c r="K39" s="83">
        <v>0</v>
      </c>
      <c r="L39" s="84">
        <v>1</v>
      </c>
      <c r="M39" s="82">
        <v>696</v>
      </c>
      <c r="N39" s="83">
        <v>591</v>
      </c>
      <c r="O39" s="141">
        <v>608</v>
      </c>
      <c r="P39" s="46">
        <f t="shared" si="13"/>
        <v>0</v>
      </c>
      <c r="Q39" s="47">
        <f t="shared" si="9"/>
        <v>0</v>
      </c>
      <c r="R39" s="47">
        <f t="shared" si="14"/>
        <v>0</v>
      </c>
      <c r="S39" s="47">
        <f t="shared" si="15"/>
        <v>0</v>
      </c>
      <c r="T39" s="47">
        <f t="shared" si="16"/>
        <v>0</v>
      </c>
      <c r="U39" s="47">
        <f t="shared" si="10"/>
        <v>0</v>
      </c>
      <c r="V39" s="229">
        <f t="shared" si="17"/>
        <v>0</v>
      </c>
      <c r="W39" s="49">
        <f t="shared" si="11"/>
        <v>0</v>
      </c>
      <c r="X39" s="47">
        <v>0</v>
      </c>
      <c r="Y39" s="48">
        <v>0.02564102564102564</v>
      </c>
      <c r="Z39" s="142">
        <v>0.22849638870650033</v>
      </c>
      <c r="AA39" s="138">
        <v>0.1944078947368421</v>
      </c>
      <c r="AB39" s="139">
        <v>0.199606040709127</v>
      </c>
    </row>
    <row r="40" spans="1:28" s="151" customFormat="1" ht="13.5" customHeight="1">
      <c r="A40" s="316">
        <v>9</v>
      </c>
      <c r="B40" s="145" t="s">
        <v>35</v>
      </c>
      <c r="C40" s="86">
        <v>0</v>
      </c>
      <c r="D40" s="87">
        <v>0</v>
      </c>
      <c r="E40" s="87">
        <v>0</v>
      </c>
      <c r="F40" s="87">
        <v>1</v>
      </c>
      <c r="G40" s="87">
        <v>0</v>
      </c>
      <c r="H40" s="87">
        <v>1</v>
      </c>
      <c r="I40" s="88">
        <v>0</v>
      </c>
      <c r="J40" s="223">
        <f t="shared" si="12"/>
        <v>2</v>
      </c>
      <c r="K40" s="87">
        <v>7</v>
      </c>
      <c r="L40" s="88">
        <v>1</v>
      </c>
      <c r="M40" s="86">
        <v>539</v>
      </c>
      <c r="N40" s="87">
        <v>577</v>
      </c>
      <c r="O40" s="147">
        <v>613</v>
      </c>
      <c r="P40" s="32">
        <f t="shared" si="13"/>
        <v>0</v>
      </c>
      <c r="Q40" s="33">
        <f t="shared" si="9"/>
        <v>0</v>
      </c>
      <c r="R40" s="33">
        <f t="shared" si="14"/>
        <v>0</v>
      </c>
      <c r="S40" s="33">
        <f t="shared" si="15"/>
        <v>0.09090909090909091</v>
      </c>
      <c r="T40" s="33">
        <f t="shared" si="16"/>
        <v>0</v>
      </c>
      <c r="U40" s="33">
        <f t="shared" si="10"/>
        <v>0.25</v>
      </c>
      <c r="V40" s="34">
        <f t="shared" si="17"/>
        <v>0</v>
      </c>
      <c r="W40" s="35">
        <f t="shared" si="11"/>
        <v>0.05405405405405406</v>
      </c>
      <c r="X40" s="90">
        <v>0.1794871794871795</v>
      </c>
      <c r="Y40" s="91">
        <v>0.02564102564102564</v>
      </c>
      <c r="Z40" s="148">
        <v>0.17706964520367938</v>
      </c>
      <c r="AA40" s="149">
        <v>0.19011532125205932</v>
      </c>
      <c r="AB40" s="150">
        <v>0.201843924925914</v>
      </c>
    </row>
    <row r="41" spans="1:28" s="151" customFormat="1" ht="13.5" customHeight="1">
      <c r="A41" s="317"/>
      <c r="B41" s="135" t="s">
        <v>36</v>
      </c>
      <c r="C41" s="79">
        <v>1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1">
        <v>0</v>
      </c>
      <c r="J41" s="26">
        <f t="shared" si="12"/>
        <v>1</v>
      </c>
      <c r="K41" s="80">
        <v>5</v>
      </c>
      <c r="L41" s="81">
        <v>1</v>
      </c>
      <c r="M41" s="79">
        <v>513</v>
      </c>
      <c r="N41" s="80">
        <v>539</v>
      </c>
      <c r="O41" s="136">
        <v>490</v>
      </c>
      <c r="P41" s="32">
        <f t="shared" si="13"/>
        <v>0.3333333333333333</v>
      </c>
      <c r="Q41" s="33">
        <f t="shared" si="9"/>
        <v>0</v>
      </c>
      <c r="R41" s="33">
        <f t="shared" si="14"/>
        <v>0</v>
      </c>
      <c r="S41" s="33">
        <f t="shared" si="15"/>
        <v>0</v>
      </c>
      <c r="T41" s="33">
        <f t="shared" si="16"/>
        <v>0</v>
      </c>
      <c r="U41" s="33">
        <f t="shared" si="10"/>
        <v>0</v>
      </c>
      <c r="V41" s="34">
        <f t="shared" si="17"/>
        <v>0</v>
      </c>
      <c r="W41" s="35">
        <f t="shared" si="11"/>
        <v>0.02702702702702703</v>
      </c>
      <c r="X41" s="33">
        <v>0.1282051282051282</v>
      </c>
      <c r="Y41" s="34">
        <v>0.02564102564102564</v>
      </c>
      <c r="Z41" s="137">
        <v>0.1689166941060257</v>
      </c>
      <c r="AA41" s="138">
        <v>0.17724432752384084</v>
      </c>
      <c r="AB41" s="139">
        <v>0.161556214968678</v>
      </c>
    </row>
    <row r="42" spans="1:28" s="151" customFormat="1" ht="13.5" customHeight="1">
      <c r="A42" s="317"/>
      <c r="B42" s="135" t="s">
        <v>37</v>
      </c>
      <c r="C42" s="79">
        <v>0</v>
      </c>
      <c r="D42" s="80">
        <v>0</v>
      </c>
      <c r="E42" s="80">
        <v>2</v>
      </c>
      <c r="F42" s="80">
        <v>0</v>
      </c>
      <c r="G42" s="80">
        <v>0</v>
      </c>
      <c r="H42" s="80">
        <v>0</v>
      </c>
      <c r="I42" s="81">
        <v>0</v>
      </c>
      <c r="J42" s="26">
        <f t="shared" si="12"/>
        <v>2</v>
      </c>
      <c r="K42" s="80">
        <v>3</v>
      </c>
      <c r="L42" s="81">
        <v>1</v>
      </c>
      <c r="M42" s="79">
        <v>339</v>
      </c>
      <c r="N42" s="80">
        <v>446</v>
      </c>
      <c r="O42" s="136">
        <v>329</v>
      </c>
      <c r="P42" s="32">
        <f t="shared" si="13"/>
        <v>0</v>
      </c>
      <c r="Q42" s="33">
        <f t="shared" si="9"/>
        <v>0</v>
      </c>
      <c r="R42" s="33">
        <f t="shared" si="14"/>
        <v>0.4</v>
      </c>
      <c r="S42" s="33">
        <f t="shared" si="15"/>
        <v>0</v>
      </c>
      <c r="T42" s="33">
        <f t="shared" si="16"/>
        <v>0</v>
      </c>
      <c r="U42" s="33">
        <f t="shared" si="10"/>
        <v>0</v>
      </c>
      <c r="V42" s="34">
        <f t="shared" si="17"/>
        <v>0</v>
      </c>
      <c r="W42" s="35">
        <f t="shared" si="11"/>
        <v>0.05405405405405406</v>
      </c>
      <c r="X42" s="33">
        <v>0.07692307692307693</v>
      </c>
      <c r="Y42" s="34">
        <v>0.02564102564102564</v>
      </c>
      <c r="Z42" s="137">
        <v>0.11140322050607952</v>
      </c>
      <c r="AA42" s="138">
        <v>0.14700065919578115</v>
      </c>
      <c r="AB42" s="139">
        <v>0.108473458621827</v>
      </c>
    </row>
    <row r="43" spans="1:28" s="151" customFormat="1" ht="13.5" customHeight="1">
      <c r="A43" s="317"/>
      <c r="B43" s="135" t="s">
        <v>38</v>
      </c>
      <c r="C43" s="79">
        <v>0</v>
      </c>
      <c r="D43" s="80">
        <v>3</v>
      </c>
      <c r="E43" s="80">
        <v>0</v>
      </c>
      <c r="F43" s="80">
        <v>0</v>
      </c>
      <c r="G43" s="80">
        <v>0</v>
      </c>
      <c r="H43" s="80">
        <v>0</v>
      </c>
      <c r="I43" s="81">
        <v>0</v>
      </c>
      <c r="J43" s="26">
        <f t="shared" si="12"/>
        <v>3</v>
      </c>
      <c r="K43" s="80">
        <v>7</v>
      </c>
      <c r="L43" s="81">
        <v>5</v>
      </c>
      <c r="M43" s="79">
        <v>391</v>
      </c>
      <c r="N43" s="80">
        <v>301</v>
      </c>
      <c r="O43" s="136">
        <v>302</v>
      </c>
      <c r="P43" s="32">
        <f t="shared" si="13"/>
        <v>0</v>
      </c>
      <c r="Q43" s="33">
        <f t="shared" si="9"/>
        <v>0.5</v>
      </c>
      <c r="R43" s="33">
        <f t="shared" si="14"/>
        <v>0</v>
      </c>
      <c r="S43" s="33">
        <f t="shared" si="15"/>
        <v>0</v>
      </c>
      <c r="T43" s="33">
        <f t="shared" si="16"/>
        <v>0</v>
      </c>
      <c r="U43" s="33">
        <f t="shared" si="10"/>
        <v>0</v>
      </c>
      <c r="V43" s="34">
        <f t="shared" si="17"/>
        <v>0</v>
      </c>
      <c r="W43" s="35">
        <f t="shared" si="11"/>
        <v>0.08108108108108109</v>
      </c>
      <c r="X43" s="33">
        <v>0.1794871794871795</v>
      </c>
      <c r="Y43" s="34">
        <v>0.1282051282051282</v>
      </c>
      <c r="Z43" s="137">
        <v>0.12828083989501313</v>
      </c>
      <c r="AA43" s="138">
        <v>0.09901315789473684</v>
      </c>
      <c r="AB43" s="139">
        <v>0.099309437684972</v>
      </c>
    </row>
    <row r="44" spans="1:28" s="151" customFormat="1" ht="13.5" customHeight="1">
      <c r="A44" s="318"/>
      <c r="B44" s="140" t="s">
        <v>39</v>
      </c>
      <c r="C44" s="82">
        <v>2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4">
        <v>0</v>
      </c>
      <c r="J44" s="26">
        <f t="shared" si="12"/>
        <v>2</v>
      </c>
      <c r="K44" s="83">
        <v>5</v>
      </c>
      <c r="L44" s="84">
        <v>1</v>
      </c>
      <c r="M44" s="82">
        <v>384</v>
      </c>
      <c r="N44" s="83">
        <v>310</v>
      </c>
      <c r="O44" s="141">
        <v>402</v>
      </c>
      <c r="P44" s="32">
        <f t="shared" si="13"/>
        <v>0.6666666666666666</v>
      </c>
      <c r="Q44" s="33">
        <f t="shared" si="9"/>
        <v>0</v>
      </c>
      <c r="R44" s="33">
        <f t="shared" si="14"/>
        <v>0</v>
      </c>
      <c r="S44" s="33">
        <f t="shared" si="15"/>
        <v>0</v>
      </c>
      <c r="T44" s="33">
        <f t="shared" si="16"/>
        <v>0</v>
      </c>
      <c r="U44" s="33">
        <f t="shared" si="10"/>
        <v>0</v>
      </c>
      <c r="V44" s="34">
        <f t="shared" si="17"/>
        <v>0</v>
      </c>
      <c r="W44" s="35">
        <f t="shared" si="11"/>
        <v>0.05405405405405406</v>
      </c>
      <c r="X44" s="47">
        <v>0.1282051282051282</v>
      </c>
      <c r="Y44" s="48">
        <v>0.02564102564102564</v>
      </c>
      <c r="Z44" s="142">
        <v>0.1262742518908254</v>
      </c>
      <c r="AA44" s="143">
        <v>0.10194015126603091</v>
      </c>
      <c r="AB44" s="144">
        <v>0.132106473874466</v>
      </c>
    </row>
    <row r="45" spans="1:28" s="151" customFormat="1" ht="13.5" customHeight="1">
      <c r="A45" s="316">
        <v>10</v>
      </c>
      <c r="B45" s="135" t="s">
        <v>40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1">
        <v>0</v>
      </c>
      <c r="J45" s="223">
        <f t="shared" si="12"/>
        <v>0</v>
      </c>
      <c r="K45" s="80">
        <v>3</v>
      </c>
      <c r="L45" s="81">
        <v>1</v>
      </c>
      <c r="M45" s="79">
        <v>325</v>
      </c>
      <c r="N45" s="80">
        <v>278</v>
      </c>
      <c r="O45" s="136">
        <v>343</v>
      </c>
      <c r="P45" s="89">
        <f t="shared" si="13"/>
        <v>0</v>
      </c>
      <c r="Q45" s="90">
        <f t="shared" si="9"/>
        <v>0</v>
      </c>
      <c r="R45" s="90">
        <f t="shared" si="14"/>
        <v>0</v>
      </c>
      <c r="S45" s="90">
        <f t="shared" si="15"/>
        <v>0</v>
      </c>
      <c r="T45" s="90">
        <f t="shared" si="16"/>
        <v>0</v>
      </c>
      <c r="U45" s="90">
        <f t="shared" si="10"/>
        <v>0</v>
      </c>
      <c r="V45" s="227">
        <f t="shared" si="17"/>
        <v>0</v>
      </c>
      <c r="W45" s="92">
        <f t="shared" si="11"/>
        <v>0</v>
      </c>
      <c r="X45" s="33">
        <v>0.07692307692307693</v>
      </c>
      <c r="Y45" s="34">
        <v>0.02564102564102564</v>
      </c>
      <c r="Z45" s="137">
        <v>0.10659232535257461</v>
      </c>
      <c r="AA45" s="138">
        <v>0.09076069213189683</v>
      </c>
      <c r="AB45" s="139">
        <v>0.112791844787899</v>
      </c>
    </row>
    <row r="46" spans="1:28" s="151" customFormat="1" ht="13.5" customHeight="1">
      <c r="A46" s="317"/>
      <c r="B46" s="135" t="s">
        <v>41</v>
      </c>
      <c r="C46" s="79">
        <v>0</v>
      </c>
      <c r="D46" s="80">
        <v>1</v>
      </c>
      <c r="E46" s="80">
        <v>0</v>
      </c>
      <c r="F46" s="80">
        <v>0</v>
      </c>
      <c r="G46" s="80">
        <v>0</v>
      </c>
      <c r="H46" s="80">
        <v>0</v>
      </c>
      <c r="I46" s="81">
        <v>0</v>
      </c>
      <c r="J46" s="26">
        <f t="shared" si="12"/>
        <v>1</v>
      </c>
      <c r="K46" s="80">
        <v>2</v>
      </c>
      <c r="L46" s="81">
        <v>0</v>
      </c>
      <c r="M46" s="79">
        <v>386</v>
      </c>
      <c r="N46" s="80">
        <v>312</v>
      </c>
      <c r="O46" s="136">
        <v>339</v>
      </c>
      <c r="P46" s="32">
        <f t="shared" si="13"/>
        <v>0</v>
      </c>
      <c r="Q46" s="33">
        <f t="shared" si="9"/>
        <v>0.16666666666666666</v>
      </c>
      <c r="R46" s="33">
        <f t="shared" si="14"/>
        <v>0</v>
      </c>
      <c r="S46" s="33">
        <f t="shared" si="15"/>
        <v>0</v>
      </c>
      <c r="T46" s="33">
        <f t="shared" si="16"/>
        <v>0</v>
      </c>
      <c r="U46" s="33">
        <f t="shared" si="10"/>
        <v>0</v>
      </c>
      <c r="V46" s="228">
        <f t="shared" si="17"/>
        <v>0</v>
      </c>
      <c r="W46" s="35">
        <f t="shared" si="11"/>
        <v>0.02702702702702703</v>
      </c>
      <c r="X46" s="33">
        <v>0.05128205128205128</v>
      </c>
      <c r="Y46" s="34">
        <v>0</v>
      </c>
      <c r="Z46" s="137">
        <v>0.12668198227765015</v>
      </c>
      <c r="AA46" s="138">
        <v>0.10259782966129563</v>
      </c>
      <c r="AB46" s="139">
        <v>0.111330049261084</v>
      </c>
    </row>
    <row r="47" spans="1:28" s="151" customFormat="1" ht="13.5" customHeight="1">
      <c r="A47" s="317"/>
      <c r="B47" s="135" t="s">
        <v>42</v>
      </c>
      <c r="C47" s="79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1">
        <v>0</v>
      </c>
      <c r="J47" s="26">
        <f t="shared" si="12"/>
        <v>0</v>
      </c>
      <c r="K47" s="80">
        <v>3</v>
      </c>
      <c r="L47" s="81">
        <v>1</v>
      </c>
      <c r="M47" s="79">
        <v>414</v>
      </c>
      <c r="N47" s="80">
        <v>340</v>
      </c>
      <c r="O47" s="136">
        <v>476</v>
      </c>
      <c r="P47" s="32">
        <f t="shared" si="13"/>
        <v>0</v>
      </c>
      <c r="Q47" s="33">
        <f t="shared" si="9"/>
        <v>0</v>
      </c>
      <c r="R47" s="33">
        <f t="shared" si="14"/>
        <v>0</v>
      </c>
      <c r="S47" s="33">
        <f t="shared" si="15"/>
        <v>0</v>
      </c>
      <c r="T47" s="33">
        <f t="shared" si="16"/>
        <v>0</v>
      </c>
      <c r="U47" s="33">
        <f t="shared" si="10"/>
        <v>0</v>
      </c>
      <c r="V47" s="228">
        <f t="shared" si="17"/>
        <v>0</v>
      </c>
      <c r="W47" s="35">
        <f t="shared" si="11"/>
        <v>0</v>
      </c>
      <c r="X47" s="33">
        <v>0.07692307692307693</v>
      </c>
      <c r="Y47" s="34">
        <v>0.02564102564102564</v>
      </c>
      <c r="Z47" s="137">
        <v>0.13485342019543975</v>
      </c>
      <c r="AA47" s="138">
        <v>0.11187890753537348</v>
      </c>
      <c r="AB47" s="139">
        <v>0.156219232031506</v>
      </c>
    </row>
    <row r="48" spans="1:28" s="151" customFormat="1" ht="13.5" customHeight="1">
      <c r="A48" s="318"/>
      <c r="B48" s="140" t="s">
        <v>43</v>
      </c>
      <c r="C48" s="82">
        <v>0</v>
      </c>
      <c r="D48" s="83">
        <v>4</v>
      </c>
      <c r="E48" s="83">
        <v>0</v>
      </c>
      <c r="F48" s="83">
        <v>0</v>
      </c>
      <c r="G48" s="83">
        <v>0</v>
      </c>
      <c r="H48" s="83">
        <v>0</v>
      </c>
      <c r="I48" s="84">
        <v>0</v>
      </c>
      <c r="J48" s="40">
        <f t="shared" si="12"/>
        <v>4</v>
      </c>
      <c r="K48" s="83">
        <v>3</v>
      </c>
      <c r="L48" s="84">
        <v>3</v>
      </c>
      <c r="M48" s="82">
        <v>448</v>
      </c>
      <c r="N48" s="83">
        <v>364</v>
      </c>
      <c r="O48" s="141">
        <v>594</v>
      </c>
      <c r="P48" s="46">
        <f t="shared" si="13"/>
        <v>0</v>
      </c>
      <c r="Q48" s="47">
        <f t="shared" si="9"/>
        <v>0.6666666666666666</v>
      </c>
      <c r="R48" s="47">
        <f t="shared" si="14"/>
        <v>0</v>
      </c>
      <c r="S48" s="47">
        <f t="shared" si="15"/>
        <v>0</v>
      </c>
      <c r="T48" s="47">
        <f t="shared" si="16"/>
        <v>0</v>
      </c>
      <c r="U48" s="47">
        <f t="shared" si="10"/>
        <v>0</v>
      </c>
      <c r="V48" s="229">
        <f t="shared" si="17"/>
        <v>0</v>
      </c>
      <c r="W48" s="49">
        <f t="shared" si="11"/>
        <v>0.10810810810810811</v>
      </c>
      <c r="X48" s="47">
        <v>0.07692307692307693</v>
      </c>
      <c r="Y48" s="48">
        <v>0.07692307692307693</v>
      </c>
      <c r="Z48" s="142">
        <v>0.14688524590163934</v>
      </c>
      <c r="AA48" s="138">
        <v>0.11981566820276497</v>
      </c>
      <c r="AB48" s="139">
        <v>0.195523370638578</v>
      </c>
    </row>
    <row r="49" spans="1:28" s="151" customFormat="1" ht="13.5" customHeight="1">
      <c r="A49" s="316">
        <v>11</v>
      </c>
      <c r="B49" s="145" t="s">
        <v>44</v>
      </c>
      <c r="C49" s="86">
        <v>0</v>
      </c>
      <c r="D49" s="87">
        <v>1</v>
      </c>
      <c r="E49" s="87">
        <v>0</v>
      </c>
      <c r="F49" s="87">
        <v>0</v>
      </c>
      <c r="G49" s="87">
        <v>0</v>
      </c>
      <c r="H49" s="87">
        <v>0</v>
      </c>
      <c r="I49" s="88">
        <v>0</v>
      </c>
      <c r="J49" s="26">
        <f t="shared" si="12"/>
        <v>1</v>
      </c>
      <c r="K49" s="87">
        <v>2</v>
      </c>
      <c r="L49" s="88">
        <v>2</v>
      </c>
      <c r="M49" s="86">
        <v>447</v>
      </c>
      <c r="N49" s="87">
        <v>395</v>
      </c>
      <c r="O49" s="147">
        <v>563</v>
      </c>
      <c r="P49" s="32">
        <f t="shared" si="13"/>
        <v>0</v>
      </c>
      <c r="Q49" s="33">
        <f t="shared" si="9"/>
        <v>0.16666666666666666</v>
      </c>
      <c r="R49" s="33">
        <f t="shared" si="14"/>
        <v>0</v>
      </c>
      <c r="S49" s="33">
        <f t="shared" si="15"/>
        <v>0</v>
      </c>
      <c r="T49" s="33">
        <f t="shared" si="16"/>
        <v>0</v>
      </c>
      <c r="U49" s="33">
        <f t="shared" si="10"/>
        <v>0</v>
      </c>
      <c r="V49" s="34">
        <f t="shared" si="17"/>
        <v>0</v>
      </c>
      <c r="W49" s="35">
        <f t="shared" si="11"/>
        <v>0.02702702702702703</v>
      </c>
      <c r="X49" s="90">
        <v>0.05128205128205128</v>
      </c>
      <c r="Y49" s="91">
        <v>0.05128205128205128</v>
      </c>
      <c r="Z49" s="148">
        <v>0.14655737704918032</v>
      </c>
      <c r="AA49" s="149">
        <v>0.12989148306478132</v>
      </c>
      <c r="AB49" s="150">
        <v>0.184954007884363</v>
      </c>
    </row>
    <row r="50" spans="1:28" s="151" customFormat="1" ht="13.5" customHeight="1">
      <c r="A50" s="317"/>
      <c r="B50" s="135" t="s">
        <v>45</v>
      </c>
      <c r="C50" s="79">
        <v>0</v>
      </c>
      <c r="D50" s="80">
        <v>0</v>
      </c>
      <c r="E50" s="80">
        <v>1</v>
      </c>
      <c r="F50" s="80">
        <v>0</v>
      </c>
      <c r="G50" s="80">
        <v>0</v>
      </c>
      <c r="H50" s="80">
        <v>0</v>
      </c>
      <c r="I50" s="81">
        <v>0</v>
      </c>
      <c r="J50" s="26">
        <f t="shared" si="12"/>
        <v>1</v>
      </c>
      <c r="K50" s="80">
        <v>6</v>
      </c>
      <c r="L50" s="81">
        <v>6</v>
      </c>
      <c r="M50" s="79">
        <v>436</v>
      </c>
      <c r="N50" s="80">
        <v>475</v>
      </c>
      <c r="O50" s="136">
        <v>615</v>
      </c>
      <c r="P50" s="32">
        <f t="shared" si="13"/>
        <v>0</v>
      </c>
      <c r="Q50" s="33">
        <f t="shared" si="9"/>
        <v>0</v>
      </c>
      <c r="R50" s="33">
        <f t="shared" si="14"/>
        <v>0.2</v>
      </c>
      <c r="S50" s="33">
        <f t="shared" si="15"/>
        <v>0</v>
      </c>
      <c r="T50" s="33">
        <f t="shared" si="16"/>
        <v>0</v>
      </c>
      <c r="U50" s="33">
        <f t="shared" si="10"/>
        <v>0</v>
      </c>
      <c r="V50" s="34">
        <f t="shared" si="17"/>
        <v>0</v>
      </c>
      <c r="W50" s="35">
        <f t="shared" si="11"/>
        <v>0.02702702702702703</v>
      </c>
      <c r="X50" s="33">
        <v>0.15384615384615385</v>
      </c>
      <c r="Y50" s="34">
        <v>0.15384615384615385</v>
      </c>
      <c r="Z50" s="137">
        <v>0.14313854235062376</v>
      </c>
      <c r="AA50" s="138">
        <v>0.15604467805519054</v>
      </c>
      <c r="AB50" s="139">
        <v>0.201837873318018</v>
      </c>
    </row>
    <row r="51" spans="1:28" s="151" customFormat="1" ht="13.5" customHeight="1">
      <c r="A51" s="317"/>
      <c r="B51" s="135" t="s">
        <v>46</v>
      </c>
      <c r="C51" s="79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1">
        <v>0</v>
      </c>
      <c r="J51" s="26">
        <f t="shared" si="12"/>
        <v>0</v>
      </c>
      <c r="K51" s="80">
        <v>2</v>
      </c>
      <c r="L51" s="81">
        <v>8</v>
      </c>
      <c r="M51" s="79">
        <v>508</v>
      </c>
      <c r="N51" s="80">
        <v>487</v>
      </c>
      <c r="O51" s="136">
        <v>838</v>
      </c>
      <c r="P51" s="32">
        <f t="shared" si="13"/>
        <v>0</v>
      </c>
      <c r="Q51" s="33">
        <f t="shared" si="9"/>
        <v>0</v>
      </c>
      <c r="R51" s="33">
        <f t="shared" si="14"/>
        <v>0</v>
      </c>
      <c r="S51" s="33">
        <f t="shared" si="15"/>
        <v>0</v>
      </c>
      <c r="T51" s="33">
        <f t="shared" si="16"/>
        <v>0</v>
      </c>
      <c r="U51" s="33">
        <f t="shared" si="10"/>
        <v>0</v>
      </c>
      <c r="V51" s="34">
        <f t="shared" si="17"/>
        <v>0</v>
      </c>
      <c r="W51" s="35">
        <f t="shared" si="11"/>
        <v>0</v>
      </c>
      <c r="X51" s="33">
        <v>0.05128205128205128</v>
      </c>
      <c r="Y51" s="34">
        <v>0.20512820512820512</v>
      </c>
      <c r="Z51" s="137">
        <v>0.16650278597181253</v>
      </c>
      <c r="AA51" s="138">
        <v>0.16009204470742933</v>
      </c>
      <c r="AB51" s="139">
        <v>0.275295663600526</v>
      </c>
    </row>
    <row r="52" spans="1:28" s="151" customFormat="1" ht="13.5" customHeight="1">
      <c r="A52" s="318"/>
      <c r="B52" s="140" t="s">
        <v>47</v>
      </c>
      <c r="C52" s="82">
        <v>0</v>
      </c>
      <c r="D52" s="83">
        <v>2</v>
      </c>
      <c r="E52" s="83">
        <v>0</v>
      </c>
      <c r="F52" s="83">
        <v>0</v>
      </c>
      <c r="G52" s="83">
        <v>0</v>
      </c>
      <c r="H52" s="83">
        <v>0</v>
      </c>
      <c r="I52" s="84">
        <v>0</v>
      </c>
      <c r="J52" s="26">
        <f t="shared" si="12"/>
        <v>2</v>
      </c>
      <c r="K52" s="83">
        <v>3</v>
      </c>
      <c r="L52" s="84">
        <v>5</v>
      </c>
      <c r="M52" s="82">
        <v>594</v>
      </c>
      <c r="N52" s="83">
        <v>578</v>
      </c>
      <c r="O52" s="141">
        <v>673</v>
      </c>
      <c r="P52" s="32">
        <f t="shared" si="13"/>
        <v>0</v>
      </c>
      <c r="Q52" s="33">
        <f t="shared" si="9"/>
        <v>0.3333333333333333</v>
      </c>
      <c r="R52" s="33">
        <f t="shared" si="14"/>
        <v>0</v>
      </c>
      <c r="S52" s="33">
        <f t="shared" si="15"/>
        <v>0</v>
      </c>
      <c r="T52" s="33">
        <f t="shared" si="16"/>
        <v>0</v>
      </c>
      <c r="U52" s="33">
        <f t="shared" si="10"/>
        <v>0</v>
      </c>
      <c r="V52" s="34">
        <f t="shared" si="17"/>
        <v>0</v>
      </c>
      <c r="W52" s="35">
        <f t="shared" si="11"/>
        <v>0.05405405405405406</v>
      </c>
      <c r="X52" s="47">
        <v>0.07692307692307693</v>
      </c>
      <c r="Y52" s="48">
        <v>0.1282051282051282</v>
      </c>
      <c r="Z52" s="142">
        <v>0.1944990176817289</v>
      </c>
      <c r="AA52" s="143">
        <v>0.1900690562315028</v>
      </c>
      <c r="AB52" s="144">
        <v>0.220800524934383</v>
      </c>
    </row>
    <row r="53" spans="1:28" s="151" customFormat="1" ht="13.5" customHeight="1">
      <c r="A53" s="316">
        <v>12</v>
      </c>
      <c r="B53" s="145" t="s">
        <v>48</v>
      </c>
      <c r="C53" s="86">
        <v>0</v>
      </c>
      <c r="D53" s="87">
        <v>1</v>
      </c>
      <c r="E53" s="87">
        <v>1</v>
      </c>
      <c r="F53" s="87">
        <v>0</v>
      </c>
      <c r="G53" s="87">
        <v>0</v>
      </c>
      <c r="H53" s="87">
        <v>0</v>
      </c>
      <c r="I53" s="88">
        <v>0</v>
      </c>
      <c r="J53" s="223">
        <f t="shared" si="12"/>
        <v>2</v>
      </c>
      <c r="K53" s="87">
        <v>3</v>
      </c>
      <c r="L53" s="88">
        <v>2</v>
      </c>
      <c r="M53" s="86">
        <v>651</v>
      </c>
      <c r="N53" s="87">
        <v>533</v>
      </c>
      <c r="O53" s="147">
        <v>766</v>
      </c>
      <c r="P53" s="89">
        <f t="shared" si="13"/>
        <v>0</v>
      </c>
      <c r="Q53" s="90">
        <f t="shared" si="9"/>
        <v>0.16666666666666666</v>
      </c>
      <c r="R53" s="90">
        <f t="shared" si="14"/>
        <v>0.2</v>
      </c>
      <c r="S53" s="90">
        <f t="shared" si="15"/>
        <v>0</v>
      </c>
      <c r="T53" s="90">
        <f t="shared" si="16"/>
        <v>0</v>
      </c>
      <c r="U53" s="90">
        <f t="shared" si="10"/>
        <v>0</v>
      </c>
      <c r="V53" s="227">
        <f t="shared" si="17"/>
        <v>0</v>
      </c>
      <c r="W53" s="92">
        <f t="shared" si="11"/>
        <v>0.05405405405405406</v>
      </c>
      <c r="X53" s="90">
        <v>0.07692307692307693</v>
      </c>
      <c r="Y53" s="91">
        <v>0.05128205128205128</v>
      </c>
      <c r="Z53" s="148">
        <v>0.21337266470009833</v>
      </c>
      <c r="AA53" s="138">
        <v>0.17509855453350853</v>
      </c>
      <c r="AB53" s="139">
        <v>0.251312335958005</v>
      </c>
    </row>
    <row r="54" spans="1:28" s="151" customFormat="1" ht="13.5" customHeight="1">
      <c r="A54" s="317"/>
      <c r="B54" s="135" t="s">
        <v>49</v>
      </c>
      <c r="C54" s="79">
        <v>0</v>
      </c>
      <c r="D54" s="80">
        <v>2</v>
      </c>
      <c r="E54" s="80">
        <v>0</v>
      </c>
      <c r="F54" s="80">
        <v>0</v>
      </c>
      <c r="G54" s="80">
        <v>0</v>
      </c>
      <c r="H54" s="80">
        <v>0</v>
      </c>
      <c r="I54" s="81">
        <v>0</v>
      </c>
      <c r="J54" s="26">
        <f t="shared" si="12"/>
        <v>2</v>
      </c>
      <c r="K54" s="80">
        <v>2</v>
      </c>
      <c r="L54" s="81">
        <v>4</v>
      </c>
      <c r="M54" s="79">
        <v>708</v>
      </c>
      <c r="N54" s="80">
        <v>558</v>
      </c>
      <c r="O54" s="136">
        <v>869</v>
      </c>
      <c r="P54" s="32">
        <f t="shared" si="13"/>
        <v>0</v>
      </c>
      <c r="Q54" s="33">
        <f t="shared" si="9"/>
        <v>0.3333333333333333</v>
      </c>
      <c r="R54" s="33">
        <f t="shared" si="14"/>
        <v>0</v>
      </c>
      <c r="S54" s="33">
        <f t="shared" si="15"/>
        <v>0</v>
      </c>
      <c r="T54" s="33">
        <f t="shared" si="16"/>
        <v>0</v>
      </c>
      <c r="U54" s="33">
        <f t="shared" si="10"/>
        <v>0</v>
      </c>
      <c r="V54" s="34">
        <f t="shared" si="17"/>
        <v>0</v>
      </c>
      <c r="W54" s="35">
        <f t="shared" si="11"/>
        <v>0.05405405405405406</v>
      </c>
      <c r="X54" s="33">
        <v>0.05128205128205128</v>
      </c>
      <c r="Y54" s="34">
        <v>0.10256410256410256</v>
      </c>
      <c r="Z54" s="137">
        <v>0.2321311475409836</v>
      </c>
      <c r="AA54" s="138">
        <v>0.18319107025607353</v>
      </c>
      <c r="AB54" s="139">
        <v>0.285292186474064</v>
      </c>
    </row>
    <row r="55" spans="1:28" s="151" customFormat="1" ht="13.5" customHeight="1">
      <c r="A55" s="317"/>
      <c r="B55" s="135" t="s">
        <v>50</v>
      </c>
      <c r="C55" s="79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26">
        <f t="shared" si="12"/>
        <v>0</v>
      </c>
      <c r="K55" s="80">
        <v>1</v>
      </c>
      <c r="L55" s="81">
        <v>2</v>
      </c>
      <c r="M55" s="79">
        <v>553</v>
      </c>
      <c r="N55" s="80">
        <v>703</v>
      </c>
      <c r="O55" s="136">
        <v>823</v>
      </c>
      <c r="P55" s="32">
        <f t="shared" si="13"/>
        <v>0</v>
      </c>
      <c r="Q55" s="33">
        <f t="shared" si="9"/>
        <v>0</v>
      </c>
      <c r="R55" s="33">
        <f t="shared" si="14"/>
        <v>0</v>
      </c>
      <c r="S55" s="33">
        <f t="shared" si="15"/>
        <v>0</v>
      </c>
      <c r="T55" s="33">
        <f t="shared" si="16"/>
        <v>0</v>
      </c>
      <c r="U55" s="33">
        <f t="shared" si="10"/>
        <v>0</v>
      </c>
      <c r="V55" s="34">
        <f t="shared" si="17"/>
        <v>0</v>
      </c>
      <c r="W55" s="35">
        <f t="shared" si="11"/>
        <v>0</v>
      </c>
      <c r="X55" s="33">
        <v>0.02564102564102564</v>
      </c>
      <c r="Y55" s="34">
        <v>0.05128205128205128</v>
      </c>
      <c r="Z55" s="137">
        <v>0.18160919540229886</v>
      </c>
      <c r="AA55" s="138">
        <v>0.2305673991472614</v>
      </c>
      <c r="AB55" s="139">
        <v>0.270456786066382</v>
      </c>
    </row>
    <row r="56" spans="1:28" s="151" customFormat="1" ht="13.5" customHeight="1">
      <c r="A56" s="317"/>
      <c r="B56" s="135" t="s">
        <v>51</v>
      </c>
      <c r="C56" s="79">
        <v>3</v>
      </c>
      <c r="D56" s="80">
        <v>1</v>
      </c>
      <c r="E56" s="80">
        <v>2</v>
      </c>
      <c r="F56" s="80">
        <v>0</v>
      </c>
      <c r="G56" s="80">
        <v>0</v>
      </c>
      <c r="H56" s="80">
        <v>1</v>
      </c>
      <c r="I56" s="81">
        <v>0</v>
      </c>
      <c r="J56" s="26">
        <f t="shared" si="12"/>
        <v>7</v>
      </c>
      <c r="K56" s="80">
        <v>5</v>
      </c>
      <c r="L56" s="81">
        <v>4</v>
      </c>
      <c r="M56" s="79">
        <v>461</v>
      </c>
      <c r="N56" s="80">
        <v>656</v>
      </c>
      <c r="O56" s="136">
        <v>823</v>
      </c>
      <c r="P56" s="32">
        <f t="shared" si="13"/>
        <v>1</v>
      </c>
      <c r="Q56" s="33">
        <f t="shared" si="9"/>
        <v>0.16666666666666666</v>
      </c>
      <c r="R56" s="33">
        <f t="shared" si="14"/>
        <v>0.4</v>
      </c>
      <c r="S56" s="33">
        <f t="shared" si="15"/>
        <v>0</v>
      </c>
      <c r="T56" s="33">
        <f t="shared" si="16"/>
        <v>0</v>
      </c>
      <c r="U56" s="33">
        <f t="shared" si="10"/>
        <v>0.25</v>
      </c>
      <c r="V56" s="34">
        <f t="shared" si="17"/>
        <v>0</v>
      </c>
      <c r="W56" s="35">
        <f t="shared" si="11"/>
        <v>0.1891891891891892</v>
      </c>
      <c r="X56" s="33">
        <v>0.1282051282051282</v>
      </c>
      <c r="Y56" s="34">
        <v>0.10256410256410256</v>
      </c>
      <c r="Z56" s="137">
        <v>0.15300365084633255</v>
      </c>
      <c r="AA56" s="138">
        <v>0.21564760026298488</v>
      </c>
      <c r="AB56" s="139">
        <v>0.270545693622617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1</v>
      </c>
      <c r="L57" s="236"/>
      <c r="M57" s="255"/>
      <c r="N57" s="254">
        <v>436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0.02564102564102564</v>
      </c>
      <c r="Y57" s="236"/>
      <c r="Z57" s="261"/>
      <c r="AA57" s="138">
        <v>0.1438943894389439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13</v>
      </c>
      <c r="D58" s="94">
        <f t="shared" si="18"/>
        <v>43</v>
      </c>
      <c r="E58" s="94">
        <f t="shared" si="18"/>
        <v>19</v>
      </c>
      <c r="F58" s="94">
        <f t="shared" si="18"/>
        <v>84</v>
      </c>
      <c r="G58" s="94">
        <f t="shared" si="18"/>
        <v>6</v>
      </c>
      <c r="H58" s="94">
        <f t="shared" si="18"/>
        <v>11</v>
      </c>
      <c r="I58" s="95">
        <f t="shared" si="18"/>
        <v>4</v>
      </c>
      <c r="J58" s="224">
        <f>SUM(C58:I58)</f>
        <v>180</v>
      </c>
      <c r="K58" s="94">
        <v>334</v>
      </c>
      <c r="L58" s="95">
        <v>157</v>
      </c>
      <c r="M58" s="93">
        <f>SUM(M5:M57)</f>
        <v>39128</v>
      </c>
      <c r="N58" s="94">
        <v>48924</v>
      </c>
      <c r="O58" s="152">
        <v>35802</v>
      </c>
      <c r="P58" s="99">
        <f>C58/3</f>
        <v>4.333333333333333</v>
      </c>
      <c r="Q58" s="100">
        <f>(SUM(D5:D17)/7)+(SUM(D18:D56)/6)</f>
        <v>6.904761904761904</v>
      </c>
      <c r="R58" s="100">
        <f>E58/5</f>
        <v>3.8</v>
      </c>
      <c r="S58" s="100">
        <f>F58/11</f>
        <v>7.636363636363637</v>
      </c>
      <c r="T58" s="100">
        <f>G58/4</f>
        <v>1.5</v>
      </c>
      <c r="U58" s="100">
        <f>(SUM(H5:H17)/5)+(SUM(H18:H56)/4)</f>
        <v>2.6</v>
      </c>
      <c r="V58" s="153">
        <f>I58/4</f>
        <v>1</v>
      </c>
      <c r="W58" s="225">
        <f>(SUM(J5:J17)/39)+(SUM(J18:J56)/37)</f>
        <v>4.817740817740818</v>
      </c>
      <c r="X58" s="100">
        <v>8.564102564102564</v>
      </c>
      <c r="Y58" s="101">
        <v>4.0256410256410255</v>
      </c>
      <c r="Z58" s="102">
        <f>SUM(Z5:Z57)</f>
        <v>12.842878481697122</v>
      </c>
      <c r="AA58" s="100">
        <v>16.093518053520526</v>
      </c>
      <c r="AB58" s="153">
        <v>11.7731009536336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  <mergeCell ref="A18:A22"/>
    <mergeCell ref="A23:A26"/>
    <mergeCell ref="A40:A44"/>
    <mergeCell ref="A45:A4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AB60"/>
  <sheetViews>
    <sheetView showGridLines="0" showZeros="0" zoomScale="70" zoomScaleNormal="7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7" t="s">
        <v>82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10" customFormat="1" ht="18" customHeight="1">
      <c r="A2" s="108"/>
      <c r="B2" s="109"/>
      <c r="C2" s="296" t="s">
        <v>56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7"/>
      <c r="P2" s="293" t="s">
        <v>57</v>
      </c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</row>
    <row r="3" spans="1:28" s="110" customFormat="1" ht="18" customHeight="1">
      <c r="A3" s="111"/>
      <c r="B3" s="112"/>
      <c r="C3" s="298" t="s">
        <v>106</v>
      </c>
      <c r="D3" s="299"/>
      <c r="E3" s="299"/>
      <c r="F3" s="299"/>
      <c r="G3" s="299"/>
      <c r="H3" s="299"/>
      <c r="I3" s="299"/>
      <c r="J3" s="300" t="s">
        <v>53</v>
      </c>
      <c r="K3" s="301"/>
      <c r="L3" s="301"/>
      <c r="M3" s="304" t="s">
        <v>60</v>
      </c>
      <c r="N3" s="305"/>
      <c r="O3" s="306"/>
      <c r="P3" s="315" t="s">
        <v>106</v>
      </c>
      <c r="Q3" s="303"/>
      <c r="R3" s="303"/>
      <c r="S3" s="303"/>
      <c r="T3" s="303"/>
      <c r="U3" s="303"/>
      <c r="V3" s="303"/>
      <c r="W3" s="302" t="s">
        <v>58</v>
      </c>
      <c r="X3" s="303"/>
      <c r="Y3" s="303"/>
      <c r="Z3" s="307" t="s">
        <v>59</v>
      </c>
      <c r="AA3" s="308"/>
      <c r="AB3" s="309"/>
    </row>
    <row r="4" spans="1:28" s="119" customFormat="1" ht="69.75" customHeight="1">
      <c r="A4" s="123" t="s">
        <v>54</v>
      </c>
      <c r="B4" s="124" t="s">
        <v>55</v>
      </c>
      <c r="C4" s="125" t="s">
        <v>95</v>
      </c>
      <c r="D4" s="126" t="s">
        <v>101</v>
      </c>
      <c r="E4" s="126" t="s">
        <v>102</v>
      </c>
      <c r="F4" s="126" t="s">
        <v>52</v>
      </c>
      <c r="G4" s="126" t="s">
        <v>103</v>
      </c>
      <c r="H4" s="126" t="s">
        <v>104</v>
      </c>
      <c r="I4" s="127" t="s">
        <v>105</v>
      </c>
      <c r="J4" s="113">
        <v>2005</v>
      </c>
      <c r="K4" s="114">
        <v>2004</v>
      </c>
      <c r="L4" s="115">
        <v>2003</v>
      </c>
      <c r="M4" s="113">
        <v>2005</v>
      </c>
      <c r="N4" s="114">
        <v>2004</v>
      </c>
      <c r="O4" s="128">
        <v>2003</v>
      </c>
      <c r="P4" s="125" t="s">
        <v>95</v>
      </c>
      <c r="Q4" s="126" t="s">
        <v>101</v>
      </c>
      <c r="R4" s="126" t="s">
        <v>102</v>
      </c>
      <c r="S4" s="126" t="s">
        <v>52</v>
      </c>
      <c r="T4" s="126" t="s">
        <v>103</v>
      </c>
      <c r="U4" s="126" t="s">
        <v>104</v>
      </c>
      <c r="V4" s="127" t="s">
        <v>105</v>
      </c>
      <c r="W4" s="113">
        <v>2005</v>
      </c>
      <c r="X4" s="114">
        <v>2004</v>
      </c>
      <c r="Y4" s="115">
        <v>2003</v>
      </c>
      <c r="Z4" s="113">
        <v>2005</v>
      </c>
      <c r="AA4" s="114">
        <v>2004</v>
      </c>
      <c r="AB4" s="129">
        <v>2003</v>
      </c>
    </row>
    <row r="5" spans="1:28" s="120" customFormat="1" ht="13.5" customHeight="1">
      <c r="A5" s="322">
        <v>1</v>
      </c>
      <c r="B5" s="130" t="s">
        <v>0</v>
      </c>
      <c r="C5" s="12">
        <v>2</v>
      </c>
      <c r="D5" s="13">
        <v>8</v>
      </c>
      <c r="E5" s="13">
        <v>5</v>
      </c>
      <c r="F5" s="13">
        <v>14</v>
      </c>
      <c r="G5" s="13">
        <v>5</v>
      </c>
      <c r="H5" s="13">
        <v>7</v>
      </c>
      <c r="I5" s="14">
        <v>4</v>
      </c>
      <c r="J5" s="12">
        <f aca="true" t="shared" si="0" ref="J5:J36">SUM(C5:I5)</f>
        <v>45</v>
      </c>
      <c r="K5" s="13">
        <v>22</v>
      </c>
      <c r="L5" s="14">
        <v>17</v>
      </c>
      <c r="M5" s="75">
        <v>1595</v>
      </c>
      <c r="N5" s="76">
        <v>853</v>
      </c>
      <c r="O5" s="131">
        <v>715</v>
      </c>
      <c r="P5" s="18">
        <f aca="true" t="shared" si="1" ref="P5:P36">C5/3</f>
        <v>0.6666666666666666</v>
      </c>
      <c r="Q5" s="19">
        <f aca="true" t="shared" si="2" ref="Q5:Q17">D5/7</f>
        <v>1.1428571428571428</v>
      </c>
      <c r="R5" s="19">
        <f aca="true" t="shared" si="3" ref="R5:R36">E5/5</f>
        <v>1</v>
      </c>
      <c r="S5" s="19">
        <f aca="true" t="shared" si="4" ref="S5:S36">F5/11</f>
        <v>1.2727272727272727</v>
      </c>
      <c r="T5" s="19">
        <f aca="true" t="shared" si="5" ref="T5:T36">G5/4</f>
        <v>1.25</v>
      </c>
      <c r="U5" s="19">
        <f aca="true" t="shared" si="6" ref="U5:U17">H5/5</f>
        <v>1.4</v>
      </c>
      <c r="V5" s="20">
        <f aca="true" t="shared" si="7" ref="V5:V36">I5/4</f>
        <v>1</v>
      </c>
      <c r="W5" s="21">
        <f aca="true" t="shared" si="8" ref="W5:W17">J5/39</f>
        <v>1.1538461538461537</v>
      </c>
      <c r="X5" s="19">
        <v>0.5641025641025641</v>
      </c>
      <c r="Y5" s="20">
        <v>0.4358974358974359</v>
      </c>
      <c r="Z5" s="132">
        <v>0.5243261012491782</v>
      </c>
      <c r="AA5" s="133">
        <v>0.2882730652247381</v>
      </c>
      <c r="AB5" s="134">
        <v>0.242619613165931</v>
      </c>
    </row>
    <row r="6" spans="1:28" s="120" customFormat="1" ht="13.5" customHeight="1">
      <c r="A6" s="317"/>
      <c r="B6" s="135" t="s">
        <v>1</v>
      </c>
      <c r="C6" s="26">
        <v>1</v>
      </c>
      <c r="D6" s="27">
        <v>8</v>
      </c>
      <c r="E6" s="27">
        <v>8</v>
      </c>
      <c r="F6" s="27">
        <v>12</v>
      </c>
      <c r="G6" s="27">
        <v>5</v>
      </c>
      <c r="H6" s="27">
        <v>2</v>
      </c>
      <c r="I6" s="28">
        <v>2</v>
      </c>
      <c r="J6" s="26">
        <f t="shared" si="0"/>
        <v>38</v>
      </c>
      <c r="K6" s="27">
        <v>50</v>
      </c>
      <c r="L6" s="28">
        <v>47</v>
      </c>
      <c r="M6" s="79">
        <v>2175</v>
      </c>
      <c r="N6" s="80">
        <v>2159</v>
      </c>
      <c r="O6" s="136">
        <v>2006</v>
      </c>
      <c r="P6" s="32">
        <f t="shared" si="1"/>
        <v>0.3333333333333333</v>
      </c>
      <c r="Q6" s="33">
        <f t="shared" si="2"/>
        <v>1.1428571428571428</v>
      </c>
      <c r="R6" s="33">
        <f t="shared" si="3"/>
        <v>1.6</v>
      </c>
      <c r="S6" s="33">
        <f t="shared" si="4"/>
        <v>1.0909090909090908</v>
      </c>
      <c r="T6" s="33">
        <f t="shared" si="5"/>
        <v>1.25</v>
      </c>
      <c r="U6" s="33">
        <f t="shared" si="6"/>
        <v>0.4</v>
      </c>
      <c r="V6" s="34">
        <f t="shared" si="7"/>
        <v>0.5</v>
      </c>
      <c r="W6" s="35">
        <f t="shared" si="8"/>
        <v>0.9743589743589743</v>
      </c>
      <c r="X6" s="33">
        <v>1.2820512820512822</v>
      </c>
      <c r="Y6" s="34">
        <v>1.205128205128205</v>
      </c>
      <c r="Z6" s="137">
        <v>0.7135826771653543</v>
      </c>
      <c r="AA6" s="138">
        <v>0.7156115346370567</v>
      </c>
      <c r="AB6" s="139">
        <v>0.660085554458704</v>
      </c>
    </row>
    <row r="7" spans="1:28" s="120" customFormat="1" ht="13.5" customHeight="1">
      <c r="A7" s="317"/>
      <c r="B7" s="135" t="s">
        <v>2</v>
      </c>
      <c r="C7" s="26">
        <v>1</v>
      </c>
      <c r="D7" s="27">
        <v>6</v>
      </c>
      <c r="E7" s="27">
        <v>7</v>
      </c>
      <c r="F7" s="27">
        <v>16</v>
      </c>
      <c r="G7" s="27">
        <v>3</v>
      </c>
      <c r="H7" s="27">
        <v>5</v>
      </c>
      <c r="I7" s="28">
        <v>2</v>
      </c>
      <c r="J7" s="26">
        <f t="shared" si="0"/>
        <v>40</v>
      </c>
      <c r="K7" s="27">
        <v>40</v>
      </c>
      <c r="L7" s="28">
        <v>37</v>
      </c>
      <c r="M7" s="79">
        <v>2234</v>
      </c>
      <c r="N7" s="80">
        <v>2262</v>
      </c>
      <c r="O7" s="136">
        <v>2142</v>
      </c>
      <c r="P7" s="32">
        <f t="shared" si="1"/>
        <v>0.3333333333333333</v>
      </c>
      <c r="Q7" s="33">
        <f t="shared" si="2"/>
        <v>0.8571428571428571</v>
      </c>
      <c r="R7" s="33">
        <f t="shared" si="3"/>
        <v>1.4</v>
      </c>
      <c r="S7" s="33">
        <f t="shared" si="4"/>
        <v>1.4545454545454546</v>
      </c>
      <c r="T7" s="33">
        <f t="shared" si="5"/>
        <v>0.75</v>
      </c>
      <c r="U7" s="33">
        <f t="shared" si="6"/>
        <v>1</v>
      </c>
      <c r="V7" s="34">
        <f t="shared" si="7"/>
        <v>0.5</v>
      </c>
      <c r="W7" s="35">
        <f t="shared" si="8"/>
        <v>1.0256410256410255</v>
      </c>
      <c r="X7" s="33">
        <v>1.0256410256410255</v>
      </c>
      <c r="Y7" s="34">
        <v>0.9487179487179487</v>
      </c>
      <c r="Z7" s="137">
        <v>0.7324590163934426</v>
      </c>
      <c r="AA7" s="138">
        <v>0.7453047775947281</v>
      </c>
      <c r="AB7" s="139">
        <v>0.705533596837945</v>
      </c>
    </row>
    <row r="8" spans="1:28" s="120" customFormat="1" ht="13.5" customHeight="1">
      <c r="A8" s="317"/>
      <c r="B8" s="135" t="s">
        <v>3</v>
      </c>
      <c r="C8" s="26">
        <v>3</v>
      </c>
      <c r="D8" s="27">
        <v>8</v>
      </c>
      <c r="E8" s="27">
        <v>1</v>
      </c>
      <c r="F8" s="27">
        <v>15</v>
      </c>
      <c r="G8" s="27">
        <v>1</v>
      </c>
      <c r="H8" s="27">
        <v>3</v>
      </c>
      <c r="I8" s="28">
        <v>1</v>
      </c>
      <c r="J8" s="26">
        <f t="shared" si="0"/>
        <v>32</v>
      </c>
      <c r="K8" s="27">
        <v>36</v>
      </c>
      <c r="L8" s="28">
        <v>38</v>
      </c>
      <c r="M8" s="79">
        <v>2088</v>
      </c>
      <c r="N8" s="80">
        <v>1999</v>
      </c>
      <c r="O8" s="136">
        <v>1962</v>
      </c>
      <c r="P8" s="32">
        <f t="shared" si="1"/>
        <v>1</v>
      </c>
      <c r="Q8" s="33">
        <f t="shared" si="2"/>
        <v>1.1428571428571428</v>
      </c>
      <c r="R8" s="33">
        <f t="shared" si="3"/>
        <v>0.2</v>
      </c>
      <c r="S8" s="33">
        <f t="shared" si="4"/>
        <v>1.3636363636363635</v>
      </c>
      <c r="T8" s="33">
        <f t="shared" si="5"/>
        <v>0.25</v>
      </c>
      <c r="U8" s="33">
        <f t="shared" si="6"/>
        <v>0.6</v>
      </c>
      <c r="V8" s="34">
        <f t="shared" si="7"/>
        <v>0.25</v>
      </c>
      <c r="W8" s="35">
        <f t="shared" si="8"/>
        <v>0.8205128205128205</v>
      </c>
      <c r="X8" s="33">
        <v>0.9230769230769231</v>
      </c>
      <c r="Y8" s="34">
        <v>0.9743589743589743</v>
      </c>
      <c r="Z8" s="137">
        <v>0.6843657817109144</v>
      </c>
      <c r="AA8" s="138">
        <v>0.6577821651859164</v>
      </c>
      <c r="AB8" s="139">
        <v>0.64348966874385</v>
      </c>
    </row>
    <row r="9" spans="1:28" s="120" customFormat="1" ht="13.5" customHeight="1">
      <c r="A9" s="318"/>
      <c r="B9" s="140" t="s">
        <v>4</v>
      </c>
      <c r="C9" s="40">
        <v>2</v>
      </c>
      <c r="D9" s="41">
        <v>7</v>
      </c>
      <c r="E9" s="41">
        <v>7</v>
      </c>
      <c r="F9" s="41">
        <v>18</v>
      </c>
      <c r="G9" s="41">
        <v>5</v>
      </c>
      <c r="H9" s="41">
        <v>1</v>
      </c>
      <c r="I9" s="42">
        <v>0</v>
      </c>
      <c r="J9" s="26">
        <f t="shared" si="0"/>
        <v>40</v>
      </c>
      <c r="K9" s="41">
        <v>40</v>
      </c>
      <c r="L9" s="42">
        <v>32</v>
      </c>
      <c r="M9" s="82">
        <v>1877</v>
      </c>
      <c r="N9" s="83">
        <v>1951</v>
      </c>
      <c r="O9" s="141">
        <v>1906</v>
      </c>
      <c r="P9" s="32">
        <f t="shared" si="1"/>
        <v>0.6666666666666666</v>
      </c>
      <c r="Q9" s="33">
        <f t="shared" si="2"/>
        <v>1</v>
      </c>
      <c r="R9" s="33">
        <f t="shared" si="3"/>
        <v>1.4</v>
      </c>
      <c r="S9" s="33">
        <f t="shared" si="4"/>
        <v>1.6363636363636365</v>
      </c>
      <c r="T9" s="33">
        <f t="shared" si="5"/>
        <v>1.25</v>
      </c>
      <c r="U9" s="33">
        <f t="shared" si="6"/>
        <v>0.2</v>
      </c>
      <c r="V9" s="34">
        <f t="shared" si="7"/>
        <v>0</v>
      </c>
      <c r="W9" s="35">
        <f t="shared" si="8"/>
        <v>1.0256410256410255</v>
      </c>
      <c r="X9" s="47">
        <v>1.0256410256410255</v>
      </c>
      <c r="Y9" s="48">
        <v>0.8205128205128205</v>
      </c>
      <c r="Z9" s="142">
        <v>0.615611675959331</v>
      </c>
      <c r="AA9" s="143">
        <v>0.6419874958868048</v>
      </c>
      <c r="AB9" s="144">
        <v>0.625738673670387</v>
      </c>
    </row>
    <row r="10" spans="1:28" s="146" customFormat="1" ht="13.5" customHeight="1">
      <c r="A10" s="316">
        <v>2</v>
      </c>
      <c r="B10" s="145" t="s">
        <v>5</v>
      </c>
      <c r="C10" s="29">
        <v>3</v>
      </c>
      <c r="D10" s="30">
        <v>6</v>
      </c>
      <c r="E10" s="30">
        <v>5</v>
      </c>
      <c r="F10" s="30">
        <v>15</v>
      </c>
      <c r="G10" s="30">
        <v>3</v>
      </c>
      <c r="H10" s="30">
        <v>4</v>
      </c>
      <c r="I10" s="54">
        <v>0</v>
      </c>
      <c r="J10" s="223">
        <f t="shared" si="0"/>
        <v>36</v>
      </c>
      <c r="K10" s="30">
        <v>35</v>
      </c>
      <c r="L10" s="54">
        <v>39</v>
      </c>
      <c r="M10" s="29">
        <v>1794</v>
      </c>
      <c r="N10" s="30">
        <v>1805</v>
      </c>
      <c r="O10" s="31">
        <v>1802</v>
      </c>
      <c r="P10" s="89">
        <f t="shared" si="1"/>
        <v>1</v>
      </c>
      <c r="Q10" s="90">
        <f t="shared" si="2"/>
        <v>0.8571428571428571</v>
      </c>
      <c r="R10" s="90">
        <f t="shared" si="3"/>
        <v>1</v>
      </c>
      <c r="S10" s="90">
        <f t="shared" si="4"/>
        <v>1.3636363636363635</v>
      </c>
      <c r="T10" s="90">
        <f t="shared" si="5"/>
        <v>0.75</v>
      </c>
      <c r="U10" s="90">
        <f t="shared" si="6"/>
        <v>0.8</v>
      </c>
      <c r="V10" s="227">
        <f t="shared" si="7"/>
        <v>0</v>
      </c>
      <c r="W10" s="92">
        <f t="shared" si="8"/>
        <v>0.9230769230769231</v>
      </c>
      <c r="X10" s="55">
        <v>0.8974358974358975</v>
      </c>
      <c r="Y10" s="56">
        <v>1</v>
      </c>
      <c r="Z10" s="36">
        <v>0.5887758450935346</v>
      </c>
      <c r="AA10" s="58">
        <v>0.5935547517264058</v>
      </c>
      <c r="AB10" s="59">
        <v>0.591789819376026</v>
      </c>
    </row>
    <row r="11" spans="1:28" s="146" customFormat="1" ht="13.5" customHeight="1">
      <c r="A11" s="317"/>
      <c r="B11" s="135" t="s">
        <v>6</v>
      </c>
      <c r="C11" s="29">
        <v>1</v>
      </c>
      <c r="D11" s="30">
        <v>5</v>
      </c>
      <c r="E11" s="30">
        <v>8</v>
      </c>
      <c r="F11" s="30">
        <v>15</v>
      </c>
      <c r="G11" s="30">
        <v>7</v>
      </c>
      <c r="H11" s="30">
        <v>9</v>
      </c>
      <c r="I11" s="54">
        <v>4</v>
      </c>
      <c r="J11" s="26">
        <f t="shared" si="0"/>
        <v>49</v>
      </c>
      <c r="K11" s="30">
        <v>36</v>
      </c>
      <c r="L11" s="54">
        <v>22</v>
      </c>
      <c r="M11" s="29">
        <v>1719</v>
      </c>
      <c r="N11" s="30">
        <v>1813</v>
      </c>
      <c r="O11" s="31">
        <v>1797</v>
      </c>
      <c r="P11" s="32">
        <f t="shared" si="1"/>
        <v>0.3333333333333333</v>
      </c>
      <c r="Q11" s="33">
        <f t="shared" si="2"/>
        <v>0.7142857142857143</v>
      </c>
      <c r="R11" s="33">
        <f t="shared" si="3"/>
        <v>1.6</v>
      </c>
      <c r="S11" s="33">
        <f t="shared" si="4"/>
        <v>1.3636363636363635</v>
      </c>
      <c r="T11" s="33">
        <f t="shared" si="5"/>
        <v>1.75</v>
      </c>
      <c r="U11" s="33">
        <f t="shared" si="6"/>
        <v>1.8</v>
      </c>
      <c r="V11" s="228">
        <f t="shared" si="7"/>
        <v>1</v>
      </c>
      <c r="W11" s="35">
        <f t="shared" si="8"/>
        <v>1.2564102564102564</v>
      </c>
      <c r="X11" s="55">
        <v>0.9230769230769231</v>
      </c>
      <c r="Y11" s="56">
        <v>0.5641025641025641</v>
      </c>
      <c r="Z11" s="36">
        <v>0.5634218289085545</v>
      </c>
      <c r="AA11" s="37">
        <v>0.5957936247124548</v>
      </c>
      <c r="AB11" s="38">
        <v>0.58976042008533</v>
      </c>
    </row>
    <row r="12" spans="1:28" s="146" customFormat="1" ht="13.5" customHeight="1">
      <c r="A12" s="317"/>
      <c r="B12" s="135" t="s">
        <v>7</v>
      </c>
      <c r="C12" s="29">
        <v>0</v>
      </c>
      <c r="D12" s="30">
        <v>7</v>
      </c>
      <c r="E12" s="30">
        <v>3</v>
      </c>
      <c r="F12" s="30">
        <v>9</v>
      </c>
      <c r="G12" s="30">
        <v>4</v>
      </c>
      <c r="H12" s="30">
        <v>7</v>
      </c>
      <c r="I12" s="54">
        <v>4</v>
      </c>
      <c r="J12" s="26">
        <f t="shared" si="0"/>
        <v>34</v>
      </c>
      <c r="K12" s="30">
        <v>32</v>
      </c>
      <c r="L12" s="54">
        <v>25</v>
      </c>
      <c r="M12" s="29">
        <v>1673</v>
      </c>
      <c r="N12" s="30">
        <v>1832</v>
      </c>
      <c r="O12" s="31">
        <v>1940</v>
      </c>
      <c r="P12" s="32">
        <f t="shared" si="1"/>
        <v>0</v>
      </c>
      <c r="Q12" s="33">
        <f t="shared" si="2"/>
        <v>1</v>
      </c>
      <c r="R12" s="33">
        <f t="shared" si="3"/>
        <v>0.6</v>
      </c>
      <c r="S12" s="33">
        <f t="shared" si="4"/>
        <v>0.8181818181818182</v>
      </c>
      <c r="T12" s="33">
        <f t="shared" si="5"/>
        <v>1</v>
      </c>
      <c r="U12" s="33">
        <f t="shared" si="6"/>
        <v>1.4</v>
      </c>
      <c r="V12" s="228">
        <f t="shared" si="7"/>
        <v>1</v>
      </c>
      <c r="W12" s="35">
        <f t="shared" si="8"/>
        <v>0.8717948717948718</v>
      </c>
      <c r="X12" s="55">
        <v>0.8205128205128205</v>
      </c>
      <c r="Y12" s="56">
        <v>0.6410256410256411</v>
      </c>
      <c r="Z12" s="36">
        <v>0.5481651376146789</v>
      </c>
      <c r="AA12" s="37">
        <v>0.6020374630299047</v>
      </c>
      <c r="AB12" s="38">
        <v>0.636065573770492</v>
      </c>
    </row>
    <row r="13" spans="1:28" s="146" customFormat="1" ht="13.5" customHeight="1">
      <c r="A13" s="318"/>
      <c r="B13" s="140" t="s">
        <v>8</v>
      </c>
      <c r="C13" s="43">
        <v>3</v>
      </c>
      <c r="D13" s="44">
        <v>5</v>
      </c>
      <c r="E13" s="44">
        <v>3</v>
      </c>
      <c r="F13" s="44">
        <v>5</v>
      </c>
      <c r="G13" s="44">
        <v>6</v>
      </c>
      <c r="H13" s="44">
        <v>5</v>
      </c>
      <c r="I13" s="62">
        <v>2</v>
      </c>
      <c r="J13" s="40">
        <f t="shared" si="0"/>
        <v>29</v>
      </c>
      <c r="K13" s="44">
        <v>41</v>
      </c>
      <c r="L13" s="62">
        <v>35</v>
      </c>
      <c r="M13" s="43">
        <v>1603</v>
      </c>
      <c r="N13" s="44">
        <v>1997</v>
      </c>
      <c r="O13" s="45">
        <v>1948</v>
      </c>
      <c r="P13" s="46">
        <f t="shared" si="1"/>
        <v>1</v>
      </c>
      <c r="Q13" s="47">
        <f t="shared" si="2"/>
        <v>0.7142857142857143</v>
      </c>
      <c r="R13" s="47">
        <f t="shared" si="3"/>
        <v>0.6</v>
      </c>
      <c r="S13" s="47">
        <f t="shared" si="4"/>
        <v>0.45454545454545453</v>
      </c>
      <c r="T13" s="47">
        <f t="shared" si="5"/>
        <v>1.5</v>
      </c>
      <c r="U13" s="47">
        <f t="shared" si="6"/>
        <v>1</v>
      </c>
      <c r="V13" s="229">
        <f t="shared" si="7"/>
        <v>0.5</v>
      </c>
      <c r="W13" s="49">
        <f t="shared" si="8"/>
        <v>0.7435897435897436</v>
      </c>
      <c r="X13" s="63">
        <v>1.0512820512820513</v>
      </c>
      <c r="Y13" s="64">
        <v>0.8974358974358975</v>
      </c>
      <c r="Z13" s="50">
        <v>0.5254015077023927</v>
      </c>
      <c r="AA13" s="51">
        <v>0.6562602694709169</v>
      </c>
      <c r="AB13" s="52">
        <v>0.639947437582129</v>
      </c>
    </row>
    <row r="14" spans="1:28" s="146" customFormat="1" ht="13.5" customHeight="1">
      <c r="A14" s="316">
        <v>3</v>
      </c>
      <c r="B14" s="145" t="s">
        <v>9</v>
      </c>
      <c r="C14" s="67">
        <v>1</v>
      </c>
      <c r="D14" s="68">
        <v>7</v>
      </c>
      <c r="E14" s="68">
        <v>3</v>
      </c>
      <c r="F14" s="68">
        <v>10</v>
      </c>
      <c r="G14" s="68">
        <v>2</v>
      </c>
      <c r="H14" s="68">
        <v>2</v>
      </c>
      <c r="I14" s="69">
        <v>1</v>
      </c>
      <c r="J14" s="26">
        <f t="shared" si="0"/>
        <v>26</v>
      </c>
      <c r="K14" s="68">
        <v>25</v>
      </c>
      <c r="L14" s="69">
        <v>34</v>
      </c>
      <c r="M14" s="67">
        <v>1612</v>
      </c>
      <c r="N14" s="68">
        <v>1799</v>
      </c>
      <c r="O14" s="70">
        <v>1943</v>
      </c>
      <c r="P14" s="32">
        <f t="shared" si="1"/>
        <v>0.3333333333333333</v>
      </c>
      <c r="Q14" s="33">
        <f t="shared" si="2"/>
        <v>1</v>
      </c>
      <c r="R14" s="33">
        <f t="shared" si="3"/>
        <v>0.6</v>
      </c>
      <c r="S14" s="33">
        <f t="shared" si="4"/>
        <v>0.9090909090909091</v>
      </c>
      <c r="T14" s="33">
        <f t="shared" si="5"/>
        <v>0.5</v>
      </c>
      <c r="U14" s="33">
        <f t="shared" si="6"/>
        <v>0.4</v>
      </c>
      <c r="V14" s="34">
        <f t="shared" si="7"/>
        <v>0.25</v>
      </c>
      <c r="W14" s="35">
        <f t="shared" si="8"/>
        <v>0.6666666666666666</v>
      </c>
      <c r="X14" s="71">
        <v>0.6410256410256411</v>
      </c>
      <c r="Y14" s="72">
        <v>0.8717948717948718</v>
      </c>
      <c r="Z14" s="74">
        <v>0.5283513602097673</v>
      </c>
      <c r="AA14" s="37">
        <v>0.5917763157894737</v>
      </c>
      <c r="AB14" s="38">
        <v>0.638095238095238</v>
      </c>
    </row>
    <row r="15" spans="1:28" s="146" customFormat="1" ht="13.5" customHeight="1">
      <c r="A15" s="317"/>
      <c r="B15" s="135" t="s">
        <v>10</v>
      </c>
      <c r="C15" s="29">
        <v>1</v>
      </c>
      <c r="D15" s="30">
        <v>8</v>
      </c>
      <c r="E15" s="30">
        <v>2</v>
      </c>
      <c r="F15" s="30">
        <v>11</v>
      </c>
      <c r="G15" s="30">
        <v>1</v>
      </c>
      <c r="H15" s="30">
        <v>2</v>
      </c>
      <c r="I15" s="54">
        <v>4</v>
      </c>
      <c r="J15" s="26">
        <f t="shared" si="0"/>
        <v>29</v>
      </c>
      <c r="K15" s="30">
        <v>48</v>
      </c>
      <c r="L15" s="54">
        <v>29</v>
      </c>
      <c r="M15" s="29">
        <v>1607</v>
      </c>
      <c r="N15" s="30">
        <v>1916</v>
      </c>
      <c r="O15" s="31">
        <v>2080</v>
      </c>
      <c r="P15" s="32">
        <f t="shared" si="1"/>
        <v>0.3333333333333333</v>
      </c>
      <c r="Q15" s="33">
        <f t="shared" si="2"/>
        <v>1.1428571428571428</v>
      </c>
      <c r="R15" s="33">
        <f t="shared" si="3"/>
        <v>0.4</v>
      </c>
      <c r="S15" s="33">
        <f t="shared" si="4"/>
        <v>1</v>
      </c>
      <c r="T15" s="33">
        <f t="shared" si="5"/>
        <v>0.25</v>
      </c>
      <c r="U15" s="33">
        <f t="shared" si="6"/>
        <v>0.4</v>
      </c>
      <c r="V15" s="34">
        <f t="shared" si="7"/>
        <v>1</v>
      </c>
      <c r="W15" s="35">
        <f t="shared" si="8"/>
        <v>0.7435897435897436</v>
      </c>
      <c r="X15" s="55">
        <v>1.2307692307692308</v>
      </c>
      <c r="Y15" s="56">
        <v>0.7435897435897436</v>
      </c>
      <c r="Z15" s="36">
        <v>0.5275771503611294</v>
      </c>
      <c r="AA15" s="37">
        <v>0.62964180085442</v>
      </c>
      <c r="AB15" s="38">
        <v>0.68241469816273</v>
      </c>
    </row>
    <row r="16" spans="1:28" s="146" customFormat="1" ht="13.5" customHeight="1">
      <c r="A16" s="317"/>
      <c r="B16" s="135" t="s">
        <v>11</v>
      </c>
      <c r="C16" s="29">
        <v>2</v>
      </c>
      <c r="D16" s="30">
        <v>4</v>
      </c>
      <c r="E16" s="30">
        <v>2</v>
      </c>
      <c r="F16" s="30">
        <v>10</v>
      </c>
      <c r="G16" s="30">
        <v>2</v>
      </c>
      <c r="H16" s="30">
        <v>3</v>
      </c>
      <c r="I16" s="54">
        <v>1</v>
      </c>
      <c r="J16" s="26">
        <f t="shared" si="0"/>
        <v>24</v>
      </c>
      <c r="K16" s="30">
        <v>35</v>
      </c>
      <c r="L16" s="54">
        <v>27</v>
      </c>
      <c r="M16" s="29">
        <v>1427</v>
      </c>
      <c r="N16" s="30">
        <v>1722</v>
      </c>
      <c r="O16" s="31">
        <v>1901</v>
      </c>
      <c r="P16" s="32">
        <f t="shared" si="1"/>
        <v>0.6666666666666666</v>
      </c>
      <c r="Q16" s="33">
        <f t="shared" si="2"/>
        <v>0.5714285714285714</v>
      </c>
      <c r="R16" s="33">
        <f t="shared" si="3"/>
        <v>0.4</v>
      </c>
      <c r="S16" s="33">
        <f t="shared" si="4"/>
        <v>0.9090909090909091</v>
      </c>
      <c r="T16" s="33">
        <f t="shared" si="5"/>
        <v>0.5</v>
      </c>
      <c r="U16" s="33">
        <f t="shared" si="6"/>
        <v>0.6</v>
      </c>
      <c r="V16" s="34">
        <f t="shared" si="7"/>
        <v>0.25</v>
      </c>
      <c r="W16" s="35">
        <f t="shared" si="8"/>
        <v>0.6153846153846154</v>
      </c>
      <c r="X16" s="55">
        <v>0.8974358974358975</v>
      </c>
      <c r="Y16" s="56">
        <v>0.6923076923076923</v>
      </c>
      <c r="Z16" s="36">
        <v>0.4680223023942276</v>
      </c>
      <c r="AA16" s="37">
        <v>0.5664473684210526</v>
      </c>
      <c r="AB16" s="38">
        <v>0.623483109216136</v>
      </c>
    </row>
    <row r="17" spans="1:28" s="146" customFormat="1" ht="13.5" customHeight="1">
      <c r="A17" s="318"/>
      <c r="B17" s="140" t="s">
        <v>12</v>
      </c>
      <c r="C17" s="29">
        <v>0</v>
      </c>
      <c r="D17" s="30">
        <v>9</v>
      </c>
      <c r="E17" s="30">
        <v>8</v>
      </c>
      <c r="F17" s="30">
        <v>4</v>
      </c>
      <c r="G17" s="30">
        <v>3</v>
      </c>
      <c r="H17" s="30">
        <v>2</v>
      </c>
      <c r="I17" s="54">
        <v>0</v>
      </c>
      <c r="J17" s="26">
        <f t="shared" si="0"/>
        <v>26</v>
      </c>
      <c r="K17" s="30">
        <v>32</v>
      </c>
      <c r="L17" s="54">
        <v>44</v>
      </c>
      <c r="M17" s="29">
        <v>1662</v>
      </c>
      <c r="N17" s="30">
        <v>2022</v>
      </c>
      <c r="O17" s="31">
        <v>2089</v>
      </c>
      <c r="P17" s="32">
        <f t="shared" si="1"/>
        <v>0</v>
      </c>
      <c r="Q17" s="33">
        <f t="shared" si="2"/>
        <v>1.2857142857142858</v>
      </c>
      <c r="R17" s="33">
        <f t="shared" si="3"/>
        <v>1.6</v>
      </c>
      <c r="S17" s="33">
        <f t="shared" si="4"/>
        <v>0.36363636363636365</v>
      </c>
      <c r="T17" s="33">
        <f t="shared" si="5"/>
        <v>0.75</v>
      </c>
      <c r="U17" s="33">
        <f t="shared" si="6"/>
        <v>0.4</v>
      </c>
      <c r="V17" s="34">
        <f t="shared" si="7"/>
        <v>0</v>
      </c>
      <c r="W17" s="35">
        <f t="shared" si="8"/>
        <v>0.6666666666666666</v>
      </c>
      <c r="X17" s="55">
        <v>0.8205128205128205</v>
      </c>
      <c r="Y17" s="56">
        <v>1.1282051282051282</v>
      </c>
      <c r="Z17" s="36">
        <v>0.5461715412421952</v>
      </c>
      <c r="AA17" s="37">
        <v>0.6649128576126274</v>
      </c>
      <c r="AB17" s="38">
        <v>0.685367454068242</v>
      </c>
    </row>
    <row r="18" spans="1:28" s="151" customFormat="1" ht="13.5" customHeight="1">
      <c r="A18" s="316">
        <v>4</v>
      </c>
      <c r="B18" s="145" t="s">
        <v>13</v>
      </c>
      <c r="C18" s="86">
        <v>3</v>
      </c>
      <c r="D18" s="87">
        <v>6</v>
      </c>
      <c r="E18" s="87">
        <v>4</v>
      </c>
      <c r="F18" s="87">
        <v>10</v>
      </c>
      <c r="G18" s="87">
        <v>5</v>
      </c>
      <c r="H18" s="87">
        <v>8</v>
      </c>
      <c r="I18" s="88">
        <v>2</v>
      </c>
      <c r="J18" s="223">
        <f t="shared" si="0"/>
        <v>38</v>
      </c>
      <c r="K18" s="87">
        <v>43</v>
      </c>
      <c r="L18" s="88">
        <v>40</v>
      </c>
      <c r="M18" s="86">
        <v>1937</v>
      </c>
      <c r="N18" s="87">
        <v>2100</v>
      </c>
      <c r="O18" s="147">
        <v>2309</v>
      </c>
      <c r="P18" s="89">
        <f t="shared" si="1"/>
        <v>1</v>
      </c>
      <c r="Q18" s="90">
        <f aca="true" t="shared" si="9" ref="Q18:Q56">D18/6</f>
        <v>1</v>
      </c>
      <c r="R18" s="90">
        <f t="shared" si="3"/>
        <v>0.8</v>
      </c>
      <c r="S18" s="90">
        <f t="shared" si="4"/>
        <v>0.9090909090909091</v>
      </c>
      <c r="T18" s="90">
        <f t="shared" si="5"/>
        <v>1.25</v>
      </c>
      <c r="U18" s="90">
        <f aca="true" t="shared" si="10" ref="U18:U56">H18/4</f>
        <v>2</v>
      </c>
      <c r="V18" s="227">
        <f t="shared" si="7"/>
        <v>0.5</v>
      </c>
      <c r="W18" s="92">
        <f aca="true" t="shared" si="11" ref="W18:W56">J18/37</f>
        <v>1.027027027027027</v>
      </c>
      <c r="X18" s="90">
        <v>1.1025641025641026</v>
      </c>
      <c r="Y18" s="91">
        <v>1.0256410256410255</v>
      </c>
      <c r="Z18" s="148">
        <v>0.6363337713534822</v>
      </c>
      <c r="AA18" s="149">
        <v>0.6903353057199211</v>
      </c>
      <c r="AB18" s="150">
        <v>0.758292282430214</v>
      </c>
    </row>
    <row r="19" spans="1:28" s="151" customFormat="1" ht="13.5" customHeight="1">
      <c r="A19" s="317"/>
      <c r="B19" s="135" t="s">
        <v>14</v>
      </c>
      <c r="C19" s="79">
        <v>3</v>
      </c>
      <c r="D19" s="80">
        <v>5</v>
      </c>
      <c r="E19" s="80">
        <v>3</v>
      </c>
      <c r="F19" s="80">
        <v>15</v>
      </c>
      <c r="G19" s="80">
        <v>6</v>
      </c>
      <c r="H19" s="80">
        <v>6</v>
      </c>
      <c r="I19" s="81">
        <v>2</v>
      </c>
      <c r="J19" s="26">
        <f t="shared" si="0"/>
        <v>40</v>
      </c>
      <c r="K19" s="80">
        <v>40</v>
      </c>
      <c r="L19" s="81">
        <v>38</v>
      </c>
      <c r="M19" s="79">
        <v>2072</v>
      </c>
      <c r="N19" s="80">
        <v>2155</v>
      </c>
      <c r="O19" s="136">
        <v>2442</v>
      </c>
      <c r="P19" s="32">
        <f t="shared" si="1"/>
        <v>1</v>
      </c>
      <c r="Q19" s="33">
        <f t="shared" si="9"/>
        <v>0.8333333333333334</v>
      </c>
      <c r="R19" s="33">
        <f t="shared" si="3"/>
        <v>0.6</v>
      </c>
      <c r="S19" s="33">
        <f t="shared" si="4"/>
        <v>1.3636363636363635</v>
      </c>
      <c r="T19" s="33">
        <f t="shared" si="5"/>
        <v>1.5</v>
      </c>
      <c r="U19" s="33">
        <f t="shared" si="10"/>
        <v>1.5</v>
      </c>
      <c r="V19" s="228">
        <f t="shared" si="7"/>
        <v>0.5</v>
      </c>
      <c r="W19" s="35">
        <f t="shared" si="11"/>
        <v>1.0810810810810811</v>
      </c>
      <c r="X19" s="33">
        <v>1.0256410256410255</v>
      </c>
      <c r="Y19" s="34">
        <v>0.9743589743589743</v>
      </c>
      <c r="Z19" s="137">
        <v>0.6800131276665573</v>
      </c>
      <c r="AA19" s="138">
        <v>0.7084155161078238</v>
      </c>
      <c r="AB19" s="139">
        <v>0.801181102362205</v>
      </c>
    </row>
    <row r="20" spans="1:28" s="151" customFormat="1" ht="13.5" customHeight="1">
      <c r="A20" s="317"/>
      <c r="B20" s="135" t="s">
        <v>15</v>
      </c>
      <c r="C20" s="79">
        <v>1</v>
      </c>
      <c r="D20" s="80">
        <v>7</v>
      </c>
      <c r="E20" s="80">
        <v>4</v>
      </c>
      <c r="F20" s="80">
        <v>17</v>
      </c>
      <c r="G20" s="80">
        <v>7</v>
      </c>
      <c r="H20" s="80">
        <v>6</v>
      </c>
      <c r="I20" s="81">
        <v>4</v>
      </c>
      <c r="J20" s="26">
        <f t="shared" si="0"/>
        <v>46</v>
      </c>
      <c r="K20" s="80">
        <v>45</v>
      </c>
      <c r="L20" s="81">
        <v>21</v>
      </c>
      <c r="M20" s="79">
        <v>2089</v>
      </c>
      <c r="N20" s="80">
        <v>2407</v>
      </c>
      <c r="O20" s="136">
        <v>2499</v>
      </c>
      <c r="P20" s="32">
        <f t="shared" si="1"/>
        <v>0.3333333333333333</v>
      </c>
      <c r="Q20" s="33">
        <f t="shared" si="9"/>
        <v>1.1666666666666667</v>
      </c>
      <c r="R20" s="33">
        <f t="shared" si="3"/>
        <v>0.8</v>
      </c>
      <c r="S20" s="33">
        <f t="shared" si="4"/>
        <v>1.5454545454545454</v>
      </c>
      <c r="T20" s="33">
        <f t="shared" si="5"/>
        <v>1.75</v>
      </c>
      <c r="U20" s="33">
        <f t="shared" si="10"/>
        <v>1.5</v>
      </c>
      <c r="V20" s="228">
        <f t="shared" si="7"/>
        <v>1</v>
      </c>
      <c r="W20" s="35">
        <f t="shared" si="11"/>
        <v>1.2432432432432432</v>
      </c>
      <c r="X20" s="33">
        <v>1.1538461538461537</v>
      </c>
      <c r="Y20" s="34">
        <v>0.5384615384615384</v>
      </c>
      <c r="Z20" s="137">
        <v>0.6867192636423406</v>
      </c>
      <c r="AA20" s="138">
        <v>0.7912557527942143</v>
      </c>
      <c r="AB20" s="139">
        <v>0.820420223243598</v>
      </c>
    </row>
    <row r="21" spans="1:28" s="151" customFormat="1" ht="13.5" customHeight="1">
      <c r="A21" s="317"/>
      <c r="B21" s="135" t="s">
        <v>16</v>
      </c>
      <c r="C21" s="79">
        <v>1</v>
      </c>
      <c r="D21" s="80">
        <v>10</v>
      </c>
      <c r="E21" s="80">
        <v>5</v>
      </c>
      <c r="F21" s="80">
        <v>16</v>
      </c>
      <c r="G21" s="80">
        <v>4</v>
      </c>
      <c r="H21" s="80">
        <v>3</v>
      </c>
      <c r="I21" s="81">
        <v>3</v>
      </c>
      <c r="J21" s="26">
        <f t="shared" si="0"/>
        <v>42</v>
      </c>
      <c r="K21" s="80">
        <v>50</v>
      </c>
      <c r="L21" s="81">
        <v>35</v>
      </c>
      <c r="M21" s="79">
        <v>2001</v>
      </c>
      <c r="N21" s="80">
        <v>2389</v>
      </c>
      <c r="O21" s="136">
        <v>2341</v>
      </c>
      <c r="P21" s="32">
        <f t="shared" si="1"/>
        <v>0.3333333333333333</v>
      </c>
      <c r="Q21" s="33">
        <f t="shared" si="9"/>
        <v>1.6666666666666667</v>
      </c>
      <c r="R21" s="33">
        <f t="shared" si="3"/>
        <v>1</v>
      </c>
      <c r="S21" s="33">
        <f t="shared" si="4"/>
        <v>1.4545454545454546</v>
      </c>
      <c r="T21" s="33">
        <f t="shared" si="5"/>
        <v>1</v>
      </c>
      <c r="U21" s="33">
        <f t="shared" si="10"/>
        <v>0.75</v>
      </c>
      <c r="V21" s="228">
        <f t="shared" si="7"/>
        <v>0.75</v>
      </c>
      <c r="W21" s="35">
        <f t="shared" si="11"/>
        <v>1.135135135135135</v>
      </c>
      <c r="X21" s="33">
        <v>1.2820512820512822</v>
      </c>
      <c r="Y21" s="34">
        <v>0.8974358974358975</v>
      </c>
      <c r="Z21" s="137">
        <v>0.6597428288822947</v>
      </c>
      <c r="AA21" s="138">
        <v>0.7853385930309007</v>
      </c>
      <c r="AB21" s="139">
        <v>0.769559500328731</v>
      </c>
    </row>
    <row r="22" spans="1:28" s="151" customFormat="1" ht="13.5" customHeight="1">
      <c r="A22" s="318"/>
      <c r="B22" s="140" t="s">
        <v>17</v>
      </c>
      <c r="C22" s="82">
        <v>9</v>
      </c>
      <c r="D22" s="83">
        <v>5</v>
      </c>
      <c r="E22" s="83">
        <v>6</v>
      </c>
      <c r="F22" s="83">
        <v>13</v>
      </c>
      <c r="G22" s="83">
        <v>4</v>
      </c>
      <c r="H22" s="83">
        <v>1</v>
      </c>
      <c r="I22" s="84">
        <v>0</v>
      </c>
      <c r="J22" s="40">
        <f t="shared" si="0"/>
        <v>38</v>
      </c>
      <c r="K22" s="83">
        <v>53</v>
      </c>
      <c r="L22" s="84">
        <v>20</v>
      </c>
      <c r="M22" s="82">
        <v>1569</v>
      </c>
      <c r="N22" s="83">
        <v>1970</v>
      </c>
      <c r="O22" s="141">
        <v>1857</v>
      </c>
      <c r="P22" s="46">
        <f t="shared" si="1"/>
        <v>3</v>
      </c>
      <c r="Q22" s="47">
        <f t="shared" si="9"/>
        <v>0.8333333333333334</v>
      </c>
      <c r="R22" s="47">
        <f t="shared" si="3"/>
        <v>1.2</v>
      </c>
      <c r="S22" s="47">
        <f t="shared" si="4"/>
        <v>1.1818181818181819</v>
      </c>
      <c r="T22" s="47">
        <f t="shared" si="5"/>
        <v>1</v>
      </c>
      <c r="U22" s="47">
        <f t="shared" si="10"/>
        <v>0.25</v>
      </c>
      <c r="V22" s="229">
        <f t="shared" si="7"/>
        <v>0</v>
      </c>
      <c r="W22" s="49">
        <f t="shared" si="11"/>
        <v>1.027027027027027</v>
      </c>
      <c r="X22" s="47">
        <v>1.358974358974359</v>
      </c>
      <c r="Y22" s="48">
        <v>0.5128205128205128</v>
      </c>
      <c r="Z22" s="142">
        <v>0.5157790927021696</v>
      </c>
      <c r="AA22" s="143">
        <v>0.6480263157894737</v>
      </c>
      <c r="AB22" s="144">
        <v>0.610855263157895</v>
      </c>
    </row>
    <row r="23" spans="1:28" s="151" customFormat="1" ht="13.5" customHeight="1">
      <c r="A23" s="316">
        <v>5</v>
      </c>
      <c r="B23" s="135" t="s">
        <v>18</v>
      </c>
      <c r="C23" s="79">
        <v>4</v>
      </c>
      <c r="D23" s="80">
        <v>8</v>
      </c>
      <c r="E23" s="80">
        <v>6</v>
      </c>
      <c r="F23" s="80">
        <v>20</v>
      </c>
      <c r="G23" s="80">
        <v>5</v>
      </c>
      <c r="H23" s="80">
        <v>3</v>
      </c>
      <c r="I23" s="81">
        <v>2</v>
      </c>
      <c r="J23" s="26">
        <f t="shared" si="0"/>
        <v>48</v>
      </c>
      <c r="K23" s="80">
        <v>22</v>
      </c>
      <c r="L23" s="81">
        <v>36</v>
      </c>
      <c r="M23" s="79">
        <v>2069</v>
      </c>
      <c r="N23" s="80">
        <v>1342</v>
      </c>
      <c r="O23" s="136">
        <v>2050</v>
      </c>
      <c r="P23" s="32">
        <f t="shared" si="1"/>
        <v>1.3333333333333333</v>
      </c>
      <c r="Q23" s="33">
        <f t="shared" si="9"/>
        <v>1.3333333333333333</v>
      </c>
      <c r="R23" s="33">
        <f t="shared" si="3"/>
        <v>1.2</v>
      </c>
      <c r="S23" s="33">
        <f t="shared" si="4"/>
        <v>1.8181818181818181</v>
      </c>
      <c r="T23" s="33">
        <f t="shared" si="5"/>
        <v>1.25</v>
      </c>
      <c r="U23" s="33">
        <f t="shared" si="10"/>
        <v>0.75</v>
      </c>
      <c r="V23" s="34">
        <f t="shared" si="7"/>
        <v>0.5</v>
      </c>
      <c r="W23" s="35">
        <f t="shared" si="11"/>
        <v>1.2972972972972974</v>
      </c>
      <c r="X23" s="33">
        <v>0.5641025641025641</v>
      </c>
      <c r="Y23" s="34">
        <v>0.9230769230769231</v>
      </c>
      <c r="Z23" s="137">
        <v>0.673941368078176</v>
      </c>
      <c r="AA23" s="138">
        <v>0.43985578498852834</v>
      </c>
      <c r="AB23" s="139">
        <v>0.672351590685471</v>
      </c>
    </row>
    <row r="24" spans="1:28" s="151" customFormat="1" ht="13.5" customHeight="1">
      <c r="A24" s="317"/>
      <c r="B24" s="135" t="s">
        <v>19</v>
      </c>
      <c r="C24" s="79">
        <v>3</v>
      </c>
      <c r="D24" s="80">
        <v>17</v>
      </c>
      <c r="E24" s="80">
        <v>7</v>
      </c>
      <c r="F24" s="80">
        <v>11</v>
      </c>
      <c r="G24" s="80">
        <v>4</v>
      </c>
      <c r="H24" s="80">
        <v>8</v>
      </c>
      <c r="I24" s="81">
        <v>3</v>
      </c>
      <c r="J24" s="26">
        <f t="shared" si="0"/>
        <v>53</v>
      </c>
      <c r="K24" s="80">
        <v>37</v>
      </c>
      <c r="L24" s="81">
        <v>37</v>
      </c>
      <c r="M24" s="79">
        <v>2218</v>
      </c>
      <c r="N24" s="80">
        <v>2236</v>
      </c>
      <c r="O24" s="136">
        <v>2324</v>
      </c>
      <c r="P24" s="32">
        <f t="shared" si="1"/>
        <v>1</v>
      </c>
      <c r="Q24" s="33">
        <f t="shared" si="9"/>
        <v>2.8333333333333335</v>
      </c>
      <c r="R24" s="33">
        <f t="shared" si="3"/>
        <v>1.4</v>
      </c>
      <c r="S24" s="33">
        <f t="shared" si="4"/>
        <v>1</v>
      </c>
      <c r="T24" s="33">
        <f t="shared" si="5"/>
        <v>1</v>
      </c>
      <c r="U24" s="33">
        <f t="shared" si="10"/>
        <v>2</v>
      </c>
      <c r="V24" s="34">
        <f t="shared" si="7"/>
        <v>0.75</v>
      </c>
      <c r="W24" s="35">
        <f t="shared" si="11"/>
        <v>1.4324324324324325</v>
      </c>
      <c r="X24" s="33">
        <v>0.9487179487179487</v>
      </c>
      <c r="Y24" s="34">
        <v>0.9487179487179487</v>
      </c>
      <c r="Z24" s="137">
        <v>0.7276902887139107</v>
      </c>
      <c r="AA24" s="138">
        <v>0.7348011830430496</v>
      </c>
      <c r="AB24" s="139">
        <v>0.763218390804598</v>
      </c>
    </row>
    <row r="25" spans="1:28" s="151" customFormat="1" ht="13.5" customHeight="1">
      <c r="A25" s="317"/>
      <c r="B25" s="135" t="s">
        <v>20</v>
      </c>
      <c r="C25" s="79">
        <v>1</v>
      </c>
      <c r="D25" s="80">
        <v>8</v>
      </c>
      <c r="E25" s="80">
        <v>5</v>
      </c>
      <c r="F25" s="80">
        <v>15</v>
      </c>
      <c r="G25" s="80">
        <v>4</v>
      </c>
      <c r="H25" s="80">
        <v>5</v>
      </c>
      <c r="I25" s="81">
        <v>0</v>
      </c>
      <c r="J25" s="26">
        <f t="shared" si="0"/>
        <v>38</v>
      </c>
      <c r="K25" s="80">
        <v>45</v>
      </c>
      <c r="L25" s="81">
        <v>26</v>
      </c>
      <c r="M25" s="79">
        <v>2313</v>
      </c>
      <c r="N25" s="80">
        <v>2360</v>
      </c>
      <c r="O25" s="136">
        <v>2326</v>
      </c>
      <c r="P25" s="32">
        <f t="shared" si="1"/>
        <v>0.3333333333333333</v>
      </c>
      <c r="Q25" s="33">
        <f t="shared" si="9"/>
        <v>1.3333333333333333</v>
      </c>
      <c r="R25" s="33">
        <f t="shared" si="3"/>
        <v>1</v>
      </c>
      <c r="S25" s="33">
        <f t="shared" si="4"/>
        <v>1.3636363636363635</v>
      </c>
      <c r="T25" s="33">
        <f t="shared" si="5"/>
        <v>1</v>
      </c>
      <c r="U25" s="33">
        <f t="shared" si="10"/>
        <v>1.25</v>
      </c>
      <c r="V25" s="34">
        <f t="shared" si="7"/>
        <v>0</v>
      </c>
      <c r="W25" s="35">
        <f t="shared" si="11"/>
        <v>1.027027027027027</v>
      </c>
      <c r="X25" s="33">
        <v>1.1538461538461537</v>
      </c>
      <c r="Y25" s="34">
        <v>0.6666666666666666</v>
      </c>
      <c r="Z25" s="137">
        <v>0.758360655737705</v>
      </c>
      <c r="AA25" s="138">
        <v>0.7760605064123643</v>
      </c>
      <c r="AB25" s="139">
        <v>0.763123359580053</v>
      </c>
    </row>
    <row r="26" spans="1:28" s="151" customFormat="1" ht="13.5" customHeight="1">
      <c r="A26" s="318"/>
      <c r="B26" s="140" t="s">
        <v>21</v>
      </c>
      <c r="C26" s="82">
        <v>1</v>
      </c>
      <c r="D26" s="83">
        <v>8</v>
      </c>
      <c r="E26" s="83">
        <v>2</v>
      </c>
      <c r="F26" s="83">
        <v>27</v>
      </c>
      <c r="G26" s="83">
        <v>8</v>
      </c>
      <c r="H26" s="83">
        <v>5</v>
      </c>
      <c r="I26" s="84">
        <v>3</v>
      </c>
      <c r="J26" s="26">
        <f t="shared" si="0"/>
        <v>54</v>
      </c>
      <c r="K26" s="83">
        <v>25</v>
      </c>
      <c r="L26" s="84">
        <v>34</v>
      </c>
      <c r="M26" s="82">
        <v>2257</v>
      </c>
      <c r="N26" s="83">
        <v>2419</v>
      </c>
      <c r="O26" s="141">
        <v>2462</v>
      </c>
      <c r="P26" s="32">
        <f t="shared" si="1"/>
        <v>0.3333333333333333</v>
      </c>
      <c r="Q26" s="33">
        <f t="shared" si="9"/>
        <v>1.3333333333333333</v>
      </c>
      <c r="R26" s="33">
        <f t="shared" si="3"/>
        <v>0.4</v>
      </c>
      <c r="S26" s="33">
        <f t="shared" si="4"/>
        <v>2.4545454545454546</v>
      </c>
      <c r="T26" s="33">
        <f t="shared" si="5"/>
        <v>2</v>
      </c>
      <c r="U26" s="33">
        <f t="shared" si="10"/>
        <v>1.25</v>
      </c>
      <c r="V26" s="34">
        <f t="shared" si="7"/>
        <v>0.75</v>
      </c>
      <c r="W26" s="35">
        <f t="shared" si="11"/>
        <v>1.4594594594594594</v>
      </c>
      <c r="X26" s="47">
        <v>0.6410256410256411</v>
      </c>
      <c r="Y26" s="48">
        <v>0.8717948717948718</v>
      </c>
      <c r="Z26" s="142">
        <v>0.7402427025254181</v>
      </c>
      <c r="AA26" s="143">
        <v>0.7957236842105263</v>
      </c>
      <c r="AB26" s="144">
        <v>0.808007876599934</v>
      </c>
    </row>
    <row r="27" spans="1:28" s="151" customFormat="1" ht="13.5" customHeight="1">
      <c r="A27" s="316">
        <v>6</v>
      </c>
      <c r="B27" s="145" t="s">
        <v>22</v>
      </c>
      <c r="C27" s="86">
        <v>3</v>
      </c>
      <c r="D27" s="87">
        <v>7</v>
      </c>
      <c r="E27" s="87">
        <v>3</v>
      </c>
      <c r="F27" s="87">
        <v>21</v>
      </c>
      <c r="G27" s="87">
        <v>6</v>
      </c>
      <c r="H27" s="87">
        <v>9</v>
      </c>
      <c r="I27" s="88">
        <v>3</v>
      </c>
      <c r="J27" s="223">
        <f t="shared" si="0"/>
        <v>52</v>
      </c>
      <c r="K27" s="87">
        <v>26</v>
      </c>
      <c r="L27" s="88">
        <v>31</v>
      </c>
      <c r="M27" s="86">
        <v>2364</v>
      </c>
      <c r="N27" s="87">
        <v>2296</v>
      </c>
      <c r="O27" s="147">
        <v>2462</v>
      </c>
      <c r="P27" s="89">
        <f t="shared" si="1"/>
        <v>1</v>
      </c>
      <c r="Q27" s="90">
        <f t="shared" si="9"/>
        <v>1.1666666666666667</v>
      </c>
      <c r="R27" s="90">
        <f t="shared" si="3"/>
        <v>0.6</v>
      </c>
      <c r="S27" s="90">
        <f t="shared" si="4"/>
        <v>1.9090909090909092</v>
      </c>
      <c r="T27" s="90">
        <f t="shared" si="5"/>
        <v>1.5</v>
      </c>
      <c r="U27" s="90">
        <f t="shared" si="10"/>
        <v>2.25</v>
      </c>
      <c r="V27" s="227">
        <f t="shared" si="7"/>
        <v>0.75</v>
      </c>
      <c r="W27" s="92">
        <f t="shared" si="11"/>
        <v>1.4054054054054055</v>
      </c>
      <c r="X27" s="90">
        <v>0.6666666666666666</v>
      </c>
      <c r="Y27" s="91">
        <v>0.7948717948717948</v>
      </c>
      <c r="Z27" s="148">
        <v>0.7758450935346243</v>
      </c>
      <c r="AA27" s="138">
        <v>0.7545185672034177</v>
      </c>
      <c r="AB27" s="139">
        <v>0.808007876599934</v>
      </c>
    </row>
    <row r="28" spans="1:28" s="151" customFormat="1" ht="13.5" customHeight="1">
      <c r="A28" s="317"/>
      <c r="B28" s="135" t="s">
        <v>23</v>
      </c>
      <c r="C28" s="79">
        <v>3</v>
      </c>
      <c r="D28" s="80">
        <v>9</v>
      </c>
      <c r="E28" s="80">
        <v>5</v>
      </c>
      <c r="F28" s="80">
        <v>12</v>
      </c>
      <c r="G28" s="80">
        <v>4</v>
      </c>
      <c r="H28" s="80">
        <v>7</v>
      </c>
      <c r="I28" s="81">
        <v>1</v>
      </c>
      <c r="J28" s="26">
        <f t="shared" si="0"/>
        <v>41</v>
      </c>
      <c r="K28" s="80">
        <v>28</v>
      </c>
      <c r="L28" s="81">
        <v>36</v>
      </c>
      <c r="M28" s="79">
        <v>2416</v>
      </c>
      <c r="N28" s="80">
        <v>2325</v>
      </c>
      <c r="O28" s="136">
        <v>2541</v>
      </c>
      <c r="P28" s="32">
        <f t="shared" si="1"/>
        <v>1</v>
      </c>
      <c r="Q28" s="33">
        <f t="shared" si="9"/>
        <v>1.5</v>
      </c>
      <c r="R28" s="33">
        <f t="shared" si="3"/>
        <v>1</v>
      </c>
      <c r="S28" s="33">
        <f t="shared" si="4"/>
        <v>1.0909090909090908</v>
      </c>
      <c r="T28" s="33">
        <f t="shared" si="5"/>
        <v>1</v>
      </c>
      <c r="U28" s="33">
        <f t="shared" si="10"/>
        <v>1.75</v>
      </c>
      <c r="V28" s="228">
        <f t="shared" si="7"/>
        <v>0.25</v>
      </c>
      <c r="W28" s="35">
        <f t="shared" si="11"/>
        <v>1.1081081081081081</v>
      </c>
      <c r="X28" s="33">
        <v>0.717948717948718</v>
      </c>
      <c r="Y28" s="34">
        <v>0.9230769230769231</v>
      </c>
      <c r="Z28" s="137">
        <v>0.7926509186351706</v>
      </c>
      <c r="AA28" s="138">
        <v>0.7635467980295566</v>
      </c>
      <c r="AB28" s="139">
        <v>0.833935018050541</v>
      </c>
    </row>
    <row r="29" spans="1:28" s="151" customFormat="1" ht="13.5" customHeight="1">
      <c r="A29" s="317"/>
      <c r="B29" s="135" t="s">
        <v>24</v>
      </c>
      <c r="C29" s="79">
        <v>1</v>
      </c>
      <c r="D29" s="80">
        <v>11</v>
      </c>
      <c r="E29" s="80">
        <v>5</v>
      </c>
      <c r="F29" s="80">
        <v>14</v>
      </c>
      <c r="G29" s="80">
        <v>5</v>
      </c>
      <c r="H29" s="80">
        <v>7</v>
      </c>
      <c r="I29" s="81">
        <v>4</v>
      </c>
      <c r="J29" s="26">
        <f t="shared" si="0"/>
        <v>47</v>
      </c>
      <c r="K29" s="80">
        <v>41</v>
      </c>
      <c r="L29" s="81">
        <v>33</v>
      </c>
      <c r="M29" s="79">
        <v>2381</v>
      </c>
      <c r="N29" s="80">
        <v>2560</v>
      </c>
      <c r="O29" s="136">
        <v>2653</v>
      </c>
      <c r="P29" s="32">
        <f t="shared" si="1"/>
        <v>0.3333333333333333</v>
      </c>
      <c r="Q29" s="33">
        <f t="shared" si="9"/>
        <v>1.8333333333333333</v>
      </c>
      <c r="R29" s="33">
        <f t="shared" si="3"/>
        <v>1</v>
      </c>
      <c r="S29" s="33">
        <f t="shared" si="4"/>
        <v>1.2727272727272727</v>
      </c>
      <c r="T29" s="33">
        <f t="shared" si="5"/>
        <v>1.25</v>
      </c>
      <c r="U29" s="33">
        <f t="shared" si="10"/>
        <v>1.75</v>
      </c>
      <c r="V29" s="228">
        <f t="shared" si="7"/>
        <v>1</v>
      </c>
      <c r="W29" s="35">
        <f t="shared" si="11"/>
        <v>1.2702702702702702</v>
      </c>
      <c r="X29" s="33">
        <v>1.0512820512820513</v>
      </c>
      <c r="Y29" s="34">
        <v>0.8461538461538461</v>
      </c>
      <c r="Z29" s="137">
        <v>0.7811679790026247</v>
      </c>
      <c r="AA29" s="138">
        <v>0.8409986859395532</v>
      </c>
      <c r="AB29" s="139">
        <v>0.870978332239002</v>
      </c>
    </row>
    <row r="30" spans="1:28" s="151" customFormat="1" ht="13.5" customHeight="1">
      <c r="A30" s="318"/>
      <c r="B30" s="140" t="s">
        <v>25</v>
      </c>
      <c r="C30" s="82">
        <v>0</v>
      </c>
      <c r="D30" s="83">
        <v>11</v>
      </c>
      <c r="E30" s="83">
        <v>4</v>
      </c>
      <c r="F30" s="83">
        <v>14</v>
      </c>
      <c r="G30" s="83">
        <v>6</v>
      </c>
      <c r="H30" s="83">
        <v>8</v>
      </c>
      <c r="I30" s="84">
        <v>2</v>
      </c>
      <c r="J30" s="40">
        <f t="shared" si="0"/>
        <v>45</v>
      </c>
      <c r="K30" s="83">
        <v>46</v>
      </c>
      <c r="L30" s="84">
        <v>45</v>
      </c>
      <c r="M30" s="82">
        <v>2442</v>
      </c>
      <c r="N30" s="83">
        <v>2401</v>
      </c>
      <c r="O30" s="141">
        <v>2693</v>
      </c>
      <c r="P30" s="46">
        <f t="shared" si="1"/>
        <v>0</v>
      </c>
      <c r="Q30" s="47">
        <f t="shared" si="9"/>
        <v>1.8333333333333333</v>
      </c>
      <c r="R30" s="47">
        <f t="shared" si="3"/>
        <v>0.8</v>
      </c>
      <c r="S30" s="47">
        <f t="shared" si="4"/>
        <v>1.2727272727272727</v>
      </c>
      <c r="T30" s="47">
        <f t="shared" si="5"/>
        <v>1.5</v>
      </c>
      <c r="U30" s="47">
        <f t="shared" si="10"/>
        <v>2</v>
      </c>
      <c r="V30" s="229">
        <f t="shared" si="7"/>
        <v>0.5</v>
      </c>
      <c r="W30" s="49">
        <f t="shared" si="11"/>
        <v>1.2162162162162162</v>
      </c>
      <c r="X30" s="47">
        <v>1.1794871794871795</v>
      </c>
      <c r="Y30" s="48">
        <v>1.1538461538461537</v>
      </c>
      <c r="Z30" s="142">
        <v>0.8009183338799607</v>
      </c>
      <c r="AA30" s="138">
        <v>0.789542913515291</v>
      </c>
      <c r="AB30" s="139">
        <v>0.883530183727034</v>
      </c>
    </row>
    <row r="31" spans="1:28" s="151" customFormat="1" ht="13.5" customHeight="1">
      <c r="A31" s="316">
        <v>7</v>
      </c>
      <c r="B31" s="145" t="s">
        <v>26</v>
      </c>
      <c r="C31" s="86">
        <v>6</v>
      </c>
      <c r="D31" s="87">
        <v>11</v>
      </c>
      <c r="E31" s="87">
        <v>3</v>
      </c>
      <c r="F31" s="87">
        <v>17</v>
      </c>
      <c r="G31" s="87">
        <v>3</v>
      </c>
      <c r="H31" s="87">
        <v>8</v>
      </c>
      <c r="I31" s="88">
        <v>5</v>
      </c>
      <c r="J31" s="26">
        <f t="shared" si="0"/>
        <v>53</v>
      </c>
      <c r="K31" s="87">
        <v>45</v>
      </c>
      <c r="L31" s="88">
        <v>49</v>
      </c>
      <c r="M31" s="86">
        <v>2373</v>
      </c>
      <c r="N31" s="87">
        <v>2581</v>
      </c>
      <c r="O31" s="147">
        <v>2660</v>
      </c>
      <c r="P31" s="32">
        <f t="shared" si="1"/>
        <v>2</v>
      </c>
      <c r="Q31" s="33">
        <f t="shared" si="9"/>
        <v>1.8333333333333333</v>
      </c>
      <c r="R31" s="33">
        <f t="shared" si="3"/>
        <v>0.6</v>
      </c>
      <c r="S31" s="33">
        <f t="shared" si="4"/>
        <v>1.5454545454545454</v>
      </c>
      <c r="T31" s="33">
        <f t="shared" si="5"/>
        <v>0.75</v>
      </c>
      <c r="U31" s="33">
        <f t="shared" si="10"/>
        <v>2</v>
      </c>
      <c r="V31" s="34">
        <f t="shared" si="7"/>
        <v>1.25</v>
      </c>
      <c r="W31" s="35">
        <f t="shared" si="11"/>
        <v>1.4324324324324325</v>
      </c>
      <c r="X31" s="90">
        <v>1.1538461538461537</v>
      </c>
      <c r="Y31" s="91">
        <v>1.2564102564102564</v>
      </c>
      <c r="Z31" s="148">
        <v>0.7775229357798165</v>
      </c>
      <c r="AA31" s="149">
        <v>0.8495720868992759</v>
      </c>
      <c r="AB31" s="150">
        <v>0.872703412073491</v>
      </c>
    </row>
    <row r="32" spans="1:28" s="151" customFormat="1" ht="13.5" customHeight="1">
      <c r="A32" s="317"/>
      <c r="B32" s="135" t="s">
        <v>27</v>
      </c>
      <c r="C32" s="79">
        <v>4</v>
      </c>
      <c r="D32" s="80">
        <v>9</v>
      </c>
      <c r="E32" s="80">
        <v>7</v>
      </c>
      <c r="F32" s="80">
        <v>9</v>
      </c>
      <c r="G32" s="80">
        <v>4</v>
      </c>
      <c r="H32" s="80">
        <v>7</v>
      </c>
      <c r="I32" s="81">
        <v>2</v>
      </c>
      <c r="J32" s="26">
        <f t="shared" si="0"/>
        <v>42</v>
      </c>
      <c r="K32" s="80">
        <v>51</v>
      </c>
      <c r="L32" s="81">
        <v>46</v>
      </c>
      <c r="M32" s="79">
        <v>2303</v>
      </c>
      <c r="N32" s="80">
        <v>2547</v>
      </c>
      <c r="O32" s="136">
        <v>2655</v>
      </c>
      <c r="P32" s="32">
        <f t="shared" si="1"/>
        <v>1.3333333333333333</v>
      </c>
      <c r="Q32" s="33">
        <f t="shared" si="9"/>
        <v>1.5</v>
      </c>
      <c r="R32" s="33">
        <f t="shared" si="3"/>
        <v>1.4</v>
      </c>
      <c r="S32" s="33">
        <f t="shared" si="4"/>
        <v>0.8181818181818182</v>
      </c>
      <c r="T32" s="33">
        <f t="shared" si="5"/>
        <v>1</v>
      </c>
      <c r="U32" s="33">
        <f t="shared" si="10"/>
        <v>1.75</v>
      </c>
      <c r="V32" s="34">
        <f t="shared" si="7"/>
        <v>0.5</v>
      </c>
      <c r="W32" s="35">
        <f t="shared" si="11"/>
        <v>1.135135135135135</v>
      </c>
      <c r="X32" s="33">
        <v>1.3076923076923077</v>
      </c>
      <c r="Y32" s="34">
        <v>1.1794871794871795</v>
      </c>
      <c r="Z32" s="137">
        <v>0.7570677186061802</v>
      </c>
      <c r="AA32" s="138">
        <v>0.8383805134957208</v>
      </c>
      <c r="AB32" s="139">
        <v>0.871062992125984</v>
      </c>
    </row>
    <row r="33" spans="1:28" s="151" customFormat="1" ht="13.5" customHeight="1">
      <c r="A33" s="317"/>
      <c r="B33" s="135" t="s">
        <v>28</v>
      </c>
      <c r="C33" s="79">
        <v>1</v>
      </c>
      <c r="D33" s="80">
        <v>4</v>
      </c>
      <c r="E33" s="80">
        <v>3</v>
      </c>
      <c r="F33" s="80">
        <v>21</v>
      </c>
      <c r="G33" s="80">
        <v>8</v>
      </c>
      <c r="H33" s="80">
        <v>6</v>
      </c>
      <c r="I33" s="81">
        <v>1</v>
      </c>
      <c r="J33" s="26">
        <f t="shared" si="0"/>
        <v>44</v>
      </c>
      <c r="K33" s="80">
        <v>45</v>
      </c>
      <c r="L33" s="81">
        <v>50</v>
      </c>
      <c r="M33" s="79">
        <v>2159</v>
      </c>
      <c r="N33" s="80">
        <v>2615</v>
      </c>
      <c r="O33" s="136">
        <v>2578</v>
      </c>
      <c r="P33" s="32">
        <f t="shared" si="1"/>
        <v>0.3333333333333333</v>
      </c>
      <c r="Q33" s="33">
        <f t="shared" si="9"/>
        <v>0.6666666666666666</v>
      </c>
      <c r="R33" s="33">
        <f t="shared" si="3"/>
        <v>0.6</v>
      </c>
      <c r="S33" s="33">
        <f t="shared" si="4"/>
        <v>1.9090909090909092</v>
      </c>
      <c r="T33" s="33">
        <f t="shared" si="5"/>
        <v>2</v>
      </c>
      <c r="U33" s="33">
        <f t="shared" si="10"/>
        <v>1.5</v>
      </c>
      <c r="V33" s="34">
        <f t="shared" si="7"/>
        <v>0.25</v>
      </c>
      <c r="W33" s="35">
        <f t="shared" si="11"/>
        <v>1.1891891891891893</v>
      </c>
      <c r="X33" s="33">
        <v>1.1538461538461537</v>
      </c>
      <c r="Y33" s="34">
        <v>1.2820512820512822</v>
      </c>
      <c r="Z33" s="137">
        <v>0.7076368403802032</v>
      </c>
      <c r="AA33" s="138">
        <v>0.8590670170827858</v>
      </c>
      <c r="AB33" s="139">
        <v>0.846078109616016</v>
      </c>
    </row>
    <row r="34" spans="1:28" s="151" customFormat="1" ht="13.5" customHeight="1">
      <c r="A34" s="317"/>
      <c r="B34" s="135" t="s">
        <v>29</v>
      </c>
      <c r="C34" s="79">
        <v>1</v>
      </c>
      <c r="D34" s="80">
        <v>7</v>
      </c>
      <c r="E34" s="80">
        <v>5</v>
      </c>
      <c r="F34" s="80">
        <v>18</v>
      </c>
      <c r="G34" s="80">
        <v>9</v>
      </c>
      <c r="H34" s="80">
        <v>6</v>
      </c>
      <c r="I34" s="81">
        <v>2</v>
      </c>
      <c r="J34" s="26">
        <f t="shared" si="0"/>
        <v>48</v>
      </c>
      <c r="K34" s="80">
        <v>47</v>
      </c>
      <c r="L34" s="81">
        <v>47</v>
      </c>
      <c r="M34" s="79">
        <v>2349</v>
      </c>
      <c r="N34" s="80">
        <v>2367</v>
      </c>
      <c r="O34" s="136">
        <v>2331</v>
      </c>
      <c r="P34" s="32">
        <f t="shared" si="1"/>
        <v>0.3333333333333333</v>
      </c>
      <c r="Q34" s="33">
        <f t="shared" si="9"/>
        <v>1.1666666666666667</v>
      </c>
      <c r="R34" s="33">
        <f t="shared" si="3"/>
        <v>1</v>
      </c>
      <c r="S34" s="33">
        <f t="shared" si="4"/>
        <v>1.6363636363636365</v>
      </c>
      <c r="T34" s="33">
        <f t="shared" si="5"/>
        <v>2.25</v>
      </c>
      <c r="U34" s="33">
        <f t="shared" si="10"/>
        <v>1.5</v>
      </c>
      <c r="V34" s="34">
        <f t="shared" si="7"/>
        <v>0.5</v>
      </c>
      <c r="W34" s="35">
        <f t="shared" si="11"/>
        <v>1.2972972972972974</v>
      </c>
      <c r="X34" s="33">
        <v>1.205128205128205</v>
      </c>
      <c r="Y34" s="34">
        <v>1.205128205128205</v>
      </c>
      <c r="Z34" s="137">
        <v>0.7714285714285715</v>
      </c>
      <c r="AA34" s="138">
        <v>0.7765748031496063</v>
      </c>
      <c r="AB34" s="139">
        <v>0.76526592252134</v>
      </c>
    </row>
    <row r="35" spans="1:28" s="151" customFormat="1" ht="13.5" customHeight="1">
      <c r="A35" s="318"/>
      <c r="B35" s="140" t="s">
        <v>30</v>
      </c>
      <c r="C35" s="82">
        <v>8</v>
      </c>
      <c r="D35" s="83">
        <v>9</v>
      </c>
      <c r="E35" s="83">
        <v>6</v>
      </c>
      <c r="F35" s="83">
        <v>6</v>
      </c>
      <c r="G35" s="83">
        <v>9</v>
      </c>
      <c r="H35" s="83">
        <v>10</v>
      </c>
      <c r="I35" s="84">
        <v>3</v>
      </c>
      <c r="J35" s="26">
        <f t="shared" si="0"/>
        <v>51</v>
      </c>
      <c r="K35" s="80">
        <v>46</v>
      </c>
      <c r="L35" s="81">
        <v>48</v>
      </c>
      <c r="M35" s="79">
        <v>2416</v>
      </c>
      <c r="N35" s="80">
        <v>2563</v>
      </c>
      <c r="O35" s="136">
        <v>2590</v>
      </c>
      <c r="P35" s="32">
        <f t="shared" si="1"/>
        <v>2.6666666666666665</v>
      </c>
      <c r="Q35" s="33">
        <f t="shared" si="9"/>
        <v>1.5</v>
      </c>
      <c r="R35" s="33">
        <f t="shared" si="3"/>
        <v>1.2</v>
      </c>
      <c r="S35" s="33">
        <f t="shared" si="4"/>
        <v>0.5454545454545454</v>
      </c>
      <c r="T35" s="33">
        <f t="shared" si="5"/>
        <v>2.25</v>
      </c>
      <c r="U35" s="33">
        <f t="shared" si="10"/>
        <v>2.5</v>
      </c>
      <c r="V35" s="34">
        <f t="shared" si="7"/>
        <v>0.75</v>
      </c>
      <c r="W35" s="35">
        <f t="shared" si="11"/>
        <v>1.3783783783783783</v>
      </c>
      <c r="X35" s="33">
        <v>1.1794871794871795</v>
      </c>
      <c r="Y35" s="34">
        <v>1.2307692307692308</v>
      </c>
      <c r="Z35" s="137">
        <v>0.7921311475409836</v>
      </c>
      <c r="AA35" s="138">
        <v>0.8433695294504772</v>
      </c>
      <c r="AB35" s="139">
        <v>0.849737532808399</v>
      </c>
    </row>
    <row r="36" spans="1:28" s="151" customFormat="1" ht="13.5" customHeight="1">
      <c r="A36" s="316">
        <v>8</v>
      </c>
      <c r="B36" s="145" t="s">
        <v>31</v>
      </c>
      <c r="C36" s="79">
        <v>5</v>
      </c>
      <c r="D36" s="80">
        <v>10</v>
      </c>
      <c r="E36" s="80">
        <v>9</v>
      </c>
      <c r="F36" s="80">
        <v>29</v>
      </c>
      <c r="G36" s="80">
        <v>6</v>
      </c>
      <c r="H36" s="80">
        <v>7</v>
      </c>
      <c r="I36" s="81">
        <v>4</v>
      </c>
      <c r="J36" s="223">
        <f t="shared" si="0"/>
        <v>70</v>
      </c>
      <c r="K36" s="87">
        <v>57</v>
      </c>
      <c r="L36" s="88">
        <v>57</v>
      </c>
      <c r="M36" s="86">
        <v>2081</v>
      </c>
      <c r="N36" s="87">
        <v>2602</v>
      </c>
      <c r="O36" s="147">
        <v>2518</v>
      </c>
      <c r="P36" s="89">
        <f t="shared" si="1"/>
        <v>1.6666666666666667</v>
      </c>
      <c r="Q36" s="90">
        <f t="shared" si="9"/>
        <v>1.6666666666666667</v>
      </c>
      <c r="R36" s="90">
        <f t="shared" si="3"/>
        <v>1.8</v>
      </c>
      <c r="S36" s="90">
        <f t="shared" si="4"/>
        <v>2.6363636363636362</v>
      </c>
      <c r="T36" s="90">
        <f t="shared" si="5"/>
        <v>1.5</v>
      </c>
      <c r="U36" s="90">
        <f t="shared" si="10"/>
        <v>1.75</v>
      </c>
      <c r="V36" s="227">
        <f t="shared" si="7"/>
        <v>1</v>
      </c>
      <c r="W36" s="92">
        <f t="shared" si="11"/>
        <v>1.8918918918918919</v>
      </c>
      <c r="X36" s="90">
        <v>1.4615384615384615</v>
      </c>
      <c r="Y36" s="91">
        <v>1.4615384615384615</v>
      </c>
      <c r="Z36" s="148">
        <v>0.6906737470959177</v>
      </c>
      <c r="AA36" s="149">
        <v>0.8570487483530962</v>
      </c>
      <c r="AB36" s="150">
        <v>0.828834759710336</v>
      </c>
    </row>
    <row r="37" spans="1:28" s="151" customFormat="1" ht="13.5" customHeight="1">
      <c r="A37" s="317"/>
      <c r="B37" s="135" t="s">
        <v>32</v>
      </c>
      <c r="C37" s="79">
        <v>3</v>
      </c>
      <c r="D37" s="80">
        <v>11</v>
      </c>
      <c r="E37" s="80">
        <v>8</v>
      </c>
      <c r="F37" s="80">
        <v>15</v>
      </c>
      <c r="G37" s="80">
        <v>8</v>
      </c>
      <c r="H37" s="80">
        <v>10</v>
      </c>
      <c r="I37" s="81">
        <v>2</v>
      </c>
      <c r="J37" s="26">
        <f aca="true" t="shared" si="12" ref="J37:J56">SUM(C37:I37)</f>
        <v>57</v>
      </c>
      <c r="K37" s="80">
        <v>36</v>
      </c>
      <c r="L37" s="81">
        <v>38</v>
      </c>
      <c r="M37" s="79">
        <v>1990</v>
      </c>
      <c r="N37" s="80">
        <v>1984</v>
      </c>
      <c r="O37" s="136">
        <v>1905</v>
      </c>
      <c r="P37" s="32">
        <f aca="true" t="shared" si="13" ref="P37:P56">C37/3</f>
        <v>1</v>
      </c>
      <c r="Q37" s="33">
        <f t="shared" si="9"/>
        <v>1.8333333333333333</v>
      </c>
      <c r="R37" s="33">
        <f aca="true" t="shared" si="14" ref="R37:R56">E37/5</f>
        <v>1.6</v>
      </c>
      <c r="S37" s="33">
        <f aca="true" t="shared" si="15" ref="S37:S56">F37/11</f>
        <v>1.3636363636363635</v>
      </c>
      <c r="T37" s="33">
        <f aca="true" t="shared" si="16" ref="T37:T56">G37/4</f>
        <v>2</v>
      </c>
      <c r="U37" s="33">
        <f t="shared" si="10"/>
        <v>2.5</v>
      </c>
      <c r="V37" s="228">
        <f aca="true" t="shared" si="17" ref="V37:V56">I37/4</f>
        <v>0.5</v>
      </c>
      <c r="W37" s="35">
        <f t="shared" si="11"/>
        <v>1.5405405405405406</v>
      </c>
      <c r="X37" s="33">
        <v>0.9230769230769231</v>
      </c>
      <c r="Y37" s="34">
        <v>0.9743589743589743</v>
      </c>
      <c r="Z37" s="137">
        <v>0.6595956247928406</v>
      </c>
      <c r="AA37" s="138">
        <v>0.6563016870658287</v>
      </c>
      <c r="AB37" s="139">
        <v>0.63584779706275</v>
      </c>
    </row>
    <row r="38" spans="1:28" s="151" customFormat="1" ht="13.5" customHeight="1">
      <c r="A38" s="317"/>
      <c r="B38" s="135" t="s">
        <v>33</v>
      </c>
      <c r="C38" s="79">
        <v>2</v>
      </c>
      <c r="D38" s="80">
        <v>14</v>
      </c>
      <c r="E38" s="80">
        <v>6</v>
      </c>
      <c r="F38" s="80">
        <v>10</v>
      </c>
      <c r="G38" s="80">
        <v>3</v>
      </c>
      <c r="H38" s="80">
        <v>5</v>
      </c>
      <c r="I38" s="81">
        <v>5</v>
      </c>
      <c r="J38" s="26">
        <f t="shared" si="12"/>
        <v>45</v>
      </c>
      <c r="K38" s="80">
        <v>42</v>
      </c>
      <c r="L38" s="81">
        <v>36</v>
      </c>
      <c r="M38" s="79">
        <v>2590</v>
      </c>
      <c r="N38" s="80">
        <v>2252</v>
      </c>
      <c r="O38" s="136">
        <v>2563</v>
      </c>
      <c r="P38" s="32">
        <f t="shared" si="13"/>
        <v>0.6666666666666666</v>
      </c>
      <c r="Q38" s="33">
        <f t="shared" si="9"/>
        <v>2.3333333333333335</v>
      </c>
      <c r="R38" s="33">
        <f t="shared" si="14"/>
        <v>1.2</v>
      </c>
      <c r="S38" s="33">
        <f t="shared" si="15"/>
        <v>0.9090909090909091</v>
      </c>
      <c r="T38" s="33">
        <f t="shared" si="16"/>
        <v>0.75</v>
      </c>
      <c r="U38" s="33">
        <f t="shared" si="10"/>
        <v>1.25</v>
      </c>
      <c r="V38" s="228">
        <f t="shared" si="17"/>
        <v>1.25</v>
      </c>
      <c r="W38" s="35">
        <f t="shared" si="11"/>
        <v>1.2162162162162162</v>
      </c>
      <c r="X38" s="33">
        <v>1.0769230769230769</v>
      </c>
      <c r="Y38" s="34">
        <v>0.9230769230769231</v>
      </c>
      <c r="Z38" s="137">
        <v>0.851413543721236</v>
      </c>
      <c r="AA38" s="138">
        <v>0.7461895294897283</v>
      </c>
      <c r="AB38" s="139">
        <v>0.843647136273864</v>
      </c>
    </row>
    <row r="39" spans="1:28" s="151" customFormat="1" ht="13.5" customHeight="1">
      <c r="A39" s="318"/>
      <c r="B39" s="140" t="s">
        <v>34</v>
      </c>
      <c r="C39" s="82">
        <v>3</v>
      </c>
      <c r="D39" s="83">
        <v>14</v>
      </c>
      <c r="E39" s="83">
        <v>6</v>
      </c>
      <c r="F39" s="83">
        <v>16</v>
      </c>
      <c r="G39" s="83">
        <v>5</v>
      </c>
      <c r="H39" s="83">
        <v>8</v>
      </c>
      <c r="I39" s="84">
        <v>3</v>
      </c>
      <c r="J39" s="40">
        <f t="shared" si="12"/>
        <v>55</v>
      </c>
      <c r="K39" s="83">
        <v>66</v>
      </c>
      <c r="L39" s="84">
        <v>54</v>
      </c>
      <c r="M39" s="82">
        <v>2543</v>
      </c>
      <c r="N39" s="83">
        <v>2825</v>
      </c>
      <c r="O39" s="141">
        <v>2804</v>
      </c>
      <c r="P39" s="46">
        <f t="shared" si="13"/>
        <v>1</v>
      </c>
      <c r="Q39" s="47">
        <f t="shared" si="9"/>
        <v>2.3333333333333335</v>
      </c>
      <c r="R39" s="47">
        <f t="shared" si="14"/>
        <v>1.2</v>
      </c>
      <c r="S39" s="47">
        <f t="shared" si="15"/>
        <v>1.4545454545454546</v>
      </c>
      <c r="T39" s="47">
        <f t="shared" si="16"/>
        <v>1.25</v>
      </c>
      <c r="U39" s="47">
        <f t="shared" si="10"/>
        <v>2</v>
      </c>
      <c r="V39" s="229">
        <f t="shared" si="17"/>
        <v>0.75</v>
      </c>
      <c r="W39" s="49">
        <f t="shared" si="11"/>
        <v>1.4864864864864864</v>
      </c>
      <c r="X39" s="47">
        <v>1.6923076923076923</v>
      </c>
      <c r="Y39" s="48">
        <v>1.3846153846153846</v>
      </c>
      <c r="Z39" s="142">
        <v>0.8348653972422849</v>
      </c>
      <c r="AA39" s="138">
        <v>0.9292763157894737</v>
      </c>
      <c r="AB39" s="139">
        <v>0.920551543007223</v>
      </c>
    </row>
    <row r="40" spans="1:28" s="151" customFormat="1" ht="13.5" customHeight="1">
      <c r="A40" s="316">
        <v>9</v>
      </c>
      <c r="B40" s="145" t="s">
        <v>35</v>
      </c>
      <c r="C40" s="86">
        <v>3</v>
      </c>
      <c r="D40" s="87">
        <v>3</v>
      </c>
      <c r="E40" s="87">
        <v>4</v>
      </c>
      <c r="F40" s="87">
        <v>27</v>
      </c>
      <c r="G40" s="87">
        <v>8</v>
      </c>
      <c r="H40" s="87">
        <v>3</v>
      </c>
      <c r="I40" s="88">
        <v>1</v>
      </c>
      <c r="J40" s="223">
        <f t="shared" si="12"/>
        <v>49</v>
      </c>
      <c r="K40" s="87">
        <v>42</v>
      </c>
      <c r="L40" s="88">
        <v>45</v>
      </c>
      <c r="M40" s="86">
        <v>2502</v>
      </c>
      <c r="N40" s="87">
        <v>2606</v>
      </c>
      <c r="O40" s="147">
        <v>2861</v>
      </c>
      <c r="P40" s="32">
        <f t="shared" si="13"/>
        <v>1</v>
      </c>
      <c r="Q40" s="33">
        <f t="shared" si="9"/>
        <v>0.5</v>
      </c>
      <c r="R40" s="33">
        <f t="shared" si="14"/>
        <v>0.8</v>
      </c>
      <c r="S40" s="33">
        <f t="shared" si="15"/>
        <v>2.4545454545454546</v>
      </c>
      <c r="T40" s="33">
        <f t="shared" si="16"/>
        <v>2</v>
      </c>
      <c r="U40" s="33">
        <f t="shared" si="10"/>
        <v>0.75</v>
      </c>
      <c r="V40" s="34">
        <f t="shared" si="17"/>
        <v>0.25</v>
      </c>
      <c r="W40" s="35">
        <f t="shared" si="11"/>
        <v>1.3243243243243243</v>
      </c>
      <c r="X40" s="90">
        <v>1.0769230769230769</v>
      </c>
      <c r="Y40" s="91">
        <v>1.1538461538461537</v>
      </c>
      <c r="Z40" s="148">
        <v>0.8219448094612353</v>
      </c>
      <c r="AA40" s="149">
        <v>0.8586490939044481</v>
      </c>
      <c r="AB40" s="150">
        <v>0.942048073756997</v>
      </c>
    </row>
    <row r="41" spans="1:28" s="151" customFormat="1" ht="13.5" customHeight="1">
      <c r="A41" s="317"/>
      <c r="B41" s="135" t="s">
        <v>36</v>
      </c>
      <c r="C41" s="79">
        <v>1</v>
      </c>
      <c r="D41" s="80">
        <v>14</v>
      </c>
      <c r="E41" s="80">
        <v>5</v>
      </c>
      <c r="F41" s="80">
        <v>21</v>
      </c>
      <c r="G41" s="80">
        <v>5</v>
      </c>
      <c r="H41" s="80">
        <v>5</v>
      </c>
      <c r="I41" s="81">
        <v>2</v>
      </c>
      <c r="J41" s="26">
        <f t="shared" si="12"/>
        <v>53</v>
      </c>
      <c r="K41" s="80">
        <v>56</v>
      </c>
      <c r="L41" s="81">
        <v>35</v>
      </c>
      <c r="M41" s="79">
        <v>2490</v>
      </c>
      <c r="N41" s="80">
        <v>2590</v>
      </c>
      <c r="O41" s="136">
        <v>2879</v>
      </c>
      <c r="P41" s="32">
        <f t="shared" si="13"/>
        <v>0.3333333333333333</v>
      </c>
      <c r="Q41" s="33">
        <f t="shared" si="9"/>
        <v>2.3333333333333335</v>
      </c>
      <c r="R41" s="33">
        <f t="shared" si="14"/>
        <v>1</v>
      </c>
      <c r="S41" s="33">
        <f t="shared" si="15"/>
        <v>1.9090909090909092</v>
      </c>
      <c r="T41" s="33">
        <f t="shared" si="16"/>
        <v>1.25</v>
      </c>
      <c r="U41" s="33">
        <f t="shared" si="10"/>
        <v>1.25</v>
      </c>
      <c r="V41" s="34">
        <f t="shared" si="17"/>
        <v>0.5</v>
      </c>
      <c r="W41" s="35">
        <f t="shared" si="11"/>
        <v>1.4324324324324325</v>
      </c>
      <c r="X41" s="33">
        <v>1.435897435897436</v>
      </c>
      <c r="Y41" s="34">
        <v>0.8974358974358975</v>
      </c>
      <c r="Z41" s="137">
        <v>0.8198880474152124</v>
      </c>
      <c r="AA41" s="138">
        <v>0.8516935218678067</v>
      </c>
      <c r="AB41" s="139">
        <v>0.949225189581273</v>
      </c>
    </row>
    <row r="42" spans="1:28" s="151" customFormat="1" ht="13.5" customHeight="1">
      <c r="A42" s="317"/>
      <c r="B42" s="135" t="s">
        <v>37</v>
      </c>
      <c r="C42" s="79">
        <v>2</v>
      </c>
      <c r="D42" s="80">
        <v>7</v>
      </c>
      <c r="E42" s="80">
        <v>2</v>
      </c>
      <c r="F42" s="80">
        <v>19</v>
      </c>
      <c r="G42" s="80">
        <v>5</v>
      </c>
      <c r="H42" s="80">
        <v>6</v>
      </c>
      <c r="I42" s="81">
        <v>2</v>
      </c>
      <c r="J42" s="26">
        <f t="shared" si="12"/>
        <v>43</v>
      </c>
      <c r="K42" s="80">
        <v>51</v>
      </c>
      <c r="L42" s="81">
        <v>43</v>
      </c>
      <c r="M42" s="79">
        <v>2059</v>
      </c>
      <c r="N42" s="80">
        <v>2580</v>
      </c>
      <c r="O42" s="136">
        <v>2503</v>
      </c>
      <c r="P42" s="32">
        <f t="shared" si="13"/>
        <v>0.6666666666666666</v>
      </c>
      <c r="Q42" s="33">
        <f t="shared" si="9"/>
        <v>1.1666666666666667</v>
      </c>
      <c r="R42" s="33">
        <f t="shared" si="14"/>
        <v>0.4</v>
      </c>
      <c r="S42" s="33">
        <f t="shared" si="15"/>
        <v>1.7272727272727273</v>
      </c>
      <c r="T42" s="33">
        <f t="shared" si="16"/>
        <v>1.25</v>
      </c>
      <c r="U42" s="33">
        <f t="shared" si="10"/>
        <v>1.5</v>
      </c>
      <c r="V42" s="34">
        <f t="shared" si="17"/>
        <v>0.5</v>
      </c>
      <c r="W42" s="35">
        <f t="shared" si="11"/>
        <v>1.162162162162162</v>
      </c>
      <c r="X42" s="33">
        <v>1.3076923076923077</v>
      </c>
      <c r="Y42" s="34">
        <v>1.1025641025641026</v>
      </c>
      <c r="Z42" s="137">
        <v>0.6766348997699638</v>
      </c>
      <c r="AA42" s="138">
        <v>0.8503625576796309</v>
      </c>
      <c r="AB42" s="139">
        <v>0.825255522584899</v>
      </c>
    </row>
    <row r="43" spans="1:28" s="151" customFormat="1" ht="13.5" customHeight="1">
      <c r="A43" s="317"/>
      <c r="B43" s="135" t="s">
        <v>38</v>
      </c>
      <c r="C43" s="79">
        <v>3</v>
      </c>
      <c r="D43" s="80">
        <v>6</v>
      </c>
      <c r="E43" s="80">
        <v>3</v>
      </c>
      <c r="F43" s="80">
        <v>15</v>
      </c>
      <c r="G43" s="80">
        <v>5</v>
      </c>
      <c r="H43" s="80">
        <v>10</v>
      </c>
      <c r="I43" s="81">
        <v>1</v>
      </c>
      <c r="J43" s="26">
        <f t="shared" si="12"/>
        <v>43</v>
      </c>
      <c r="K43" s="80">
        <v>45</v>
      </c>
      <c r="L43" s="81">
        <v>29</v>
      </c>
      <c r="M43" s="79">
        <v>2186</v>
      </c>
      <c r="N43" s="80">
        <v>2224</v>
      </c>
      <c r="O43" s="136">
        <v>2281</v>
      </c>
      <c r="P43" s="32">
        <f t="shared" si="13"/>
        <v>1</v>
      </c>
      <c r="Q43" s="33">
        <f t="shared" si="9"/>
        <v>1</v>
      </c>
      <c r="R43" s="33">
        <f t="shared" si="14"/>
        <v>0.6</v>
      </c>
      <c r="S43" s="33">
        <f t="shared" si="15"/>
        <v>1.3636363636363635</v>
      </c>
      <c r="T43" s="33">
        <f t="shared" si="16"/>
        <v>1.25</v>
      </c>
      <c r="U43" s="33">
        <f t="shared" si="10"/>
        <v>2.5</v>
      </c>
      <c r="V43" s="34">
        <f t="shared" si="17"/>
        <v>0.25</v>
      </c>
      <c r="W43" s="35">
        <f t="shared" si="11"/>
        <v>1.162162162162162</v>
      </c>
      <c r="X43" s="33">
        <v>1.1538461538461537</v>
      </c>
      <c r="Y43" s="34">
        <v>0.7435897435897436</v>
      </c>
      <c r="Z43" s="137">
        <v>0.7171916010498688</v>
      </c>
      <c r="AA43" s="138">
        <v>0.7315789473684211</v>
      </c>
      <c r="AB43" s="139">
        <v>0.750082209799408</v>
      </c>
    </row>
    <row r="44" spans="1:28" s="151" customFormat="1" ht="13.5" customHeight="1">
      <c r="A44" s="318"/>
      <c r="B44" s="140" t="s">
        <v>39</v>
      </c>
      <c r="C44" s="82">
        <v>3</v>
      </c>
      <c r="D44" s="83">
        <v>9</v>
      </c>
      <c r="E44" s="83">
        <v>7</v>
      </c>
      <c r="F44" s="83">
        <v>12</v>
      </c>
      <c r="G44" s="83">
        <v>5</v>
      </c>
      <c r="H44" s="83">
        <v>0</v>
      </c>
      <c r="I44" s="84">
        <v>4</v>
      </c>
      <c r="J44" s="26">
        <f t="shared" si="12"/>
        <v>40</v>
      </c>
      <c r="K44" s="83">
        <v>51</v>
      </c>
      <c r="L44" s="84">
        <v>51</v>
      </c>
      <c r="M44" s="82">
        <v>2227</v>
      </c>
      <c r="N44" s="83">
        <v>2372</v>
      </c>
      <c r="O44" s="141">
        <v>2393</v>
      </c>
      <c r="P44" s="32">
        <f t="shared" si="13"/>
        <v>1</v>
      </c>
      <c r="Q44" s="33">
        <f t="shared" si="9"/>
        <v>1.5</v>
      </c>
      <c r="R44" s="33">
        <f t="shared" si="14"/>
        <v>1.4</v>
      </c>
      <c r="S44" s="33">
        <f t="shared" si="15"/>
        <v>1.0909090909090908</v>
      </c>
      <c r="T44" s="33">
        <f t="shared" si="16"/>
        <v>1.25</v>
      </c>
      <c r="U44" s="33">
        <f t="shared" si="10"/>
        <v>0</v>
      </c>
      <c r="V44" s="34">
        <f t="shared" si="17"/>
        <v>1</v>
      </c>
      <c r="W44" s="35">
        <f t="shared" si="11"/>
        <v>1.0810810810810811</v>
      </c>
      <c r="X44" s="47">
        <v>1.3076923076923077</v>
      </c>
      <c r="Y44" s="48">
        <v>1.3076923076923077</v>
      </c>
      <c r="Z44" s="142">
        <v>0.7323248931272608</v>
      </c>
      <c r="AA44" s="143">
        <v>0.7800065767839527</v>
      </c>
      <c r="AB44" s="144">
        <v>0.786395004929346</v>
      </c>
    </row>
    <row r="45" spans="1:28" s="151" customFormat="1" ht="13.5" customHeight="1">
      <c r="A45" s="316">
        <v>10</v>
      </c>
      <c r="B45" s="135" t="s">
        <v>40</v>
      </c>
      <c r="C45" s="79">
        <v>7</v>
      </c>
      <c r="D45" s="80">
        <v>5</v>
      </c>
      <c r="E45" s="80">
        <v>4</v>
      </c>
      <c r="F45" s="80">
        <v>19</v>
      </c>
      <c r="G45" s="80">
        <v>2</v>
      </c>
      <c r="H45" s="80">
        <v>6</v>
      </c>
      <c r="I45" s="81">
        <v>1</v>
      </c>
      <c r="J45" s="223">
        <f t="shared" si="12"/>
        <v>44</v>
      </c>
      <c r="K45" s="80">
        <v>42</v>
      </c>
      <c r="L45" s="81">
        <v>38</v>
      </c>
      <c r="M45" s="79">
        <v>1999</v>
      </c>
      <c r="N45" s="80">
        <v>2134</v>
      </c>
      <c r="O45" s="136">
        <v>2319</v>
      </c>
      <c r="P45" s="89">
        <f t="shared" si="13"/>
        <v>2.3333333333333335</v>
      </c>
      <c r="Q45" s="90">
        <f t="shared" si="9"/>
        <v>0.8333333333333334</v>
      </c>
      <c r="R45" s="90">
        <f t="shared" si="14"/>
        <v>0.8</v>
      </c>
      <c r="S45" s="90">
        <f t="shared" si="15"/>
        <v>1.7272727272727273</v>
      </c>
      <c r="T45" s="90">
        <f t="shared" si="16"/>
        <v>0.5</v>
      </c>
      <c r="U45" s="90">
        <f t="shared" si="10"/>
        <v>1.5</v>
      </c>
      <c r="V45" s="227">
        <f t="shared" si="17"/>
        <v>0.25</v>
      </c>
      <c r="W45" s="92">
        <f t="shared" si="11"/>
        <v>1.1891891891891893</v>
      </c>
      <c r="X45" s="33">
        <v>1.0769230769230769</v>
      </c>
      <c r="Y45" s="34">
        <v>0.9743589743589743</v>
      </c>
      <c r="Z45" s="137">
        <v>0.6556247950147589</v>
      </c>
      <c r="AA45" s="138">
        <v>0.6967025791707476</v>
      </c>
      <c r="AB45" s="139">
        <v>0.762578099309438</v>
      </c>
    </row>
    <row r="46" spans="1:28" s="151" customFormat="1" ht="13.5" customHeight="1">
      <c r="A46" s="317"/>
      <c r="B46" s="135" t="s">
        <v>41</v>
      </c>
      <c r="C46" s="79">
        <v>5</v>
      </c>
      <c r="D46" s="80">
        <v>4</v>
      </c>
      <c r="E46" s="80">
        <v>10</v>
      </c>
      <c r="F46" s="80">
        <v>15</v>
      </c>
      <c r="G46" s="80">
        <v>2</v>
      </c>
      <c r="H46" s="80">
        <v>4</v>
      </c>
      <c r="I46" s="81">
        <v>1</v>
      </c>
      <c r="J46" s="26">
        <f t="shared" si="12"/>
        <v>41</v>
      </c>
      <c r="K46" s="80">
        <v>25</v>
      </c>
      <c r="L46" s="81">
        <v>22</v>
      </c>
      <c r="M46" s="79">
        <v>2017</v>
      </c>
      <c r="N46" s="80">
        <v>1971</v>
      </c>
      <c r="O46" s="136">
        <v>2126</v>
      </c>
      <c r="P46" s="32">
        <f t="shared" si="13"/>
        <v>1.6666666666666667</v>
      </c>
      <c r="Q46" s="33">
        <f t="shared" si="9"/>
        <v>0.6666666666666666</v>
      </c>
      <c r="R46" s="33">
        <f t="shared" si="14"/>
        <v>2</v>
      </c>
      <c r="S46" s="33">
        <f t="shared" si="15"/>
        <v>1.3636363636363635</v>
      </c>
      <c r="T46" s="33">
        <f t="shared" si="16"/>
        <v>0.5</v>
      </c>
      <c r="U46" s="33">
        <f t="shared" si="10"/>
        <v>1</v>
      </c>
      <c r="V46" s="228">
        <f t="shared" si="17"/>
        <v>0.25</v>
      </c>
      <c r="W46" s="35">
        <f t="shared" si="11"/>
        <v>1.1081081081081081</v>
      </c>
      <c r="X46" s="33">
        <v>0.6410256410256411</v>
      </c>
      <c r="Y46" s="34">
        <v>0.5641025641025641</v>
      </c>
      <c r="Z46" s="137">
        <v>0.6619625861503118</v>
      </c>
      <c r="AA46" s="138">
        <v>0.6481420585333771</v>
      </c>
      <c r="AB46" s="139">
        <v>0.698193760262726</v>
      </c>
    </row>
    <row r="47" spans="1:28" s="151" customFormat="1" ht="13.5" customHeight="1">
      <c r="A47" s="317"/>
      <c r="B47" s="135" t="s">
        <v>42</v>
      </c>
      <c r="C47" s="79">
        <v>2</v>
      </c>
      <c r="D47" s="80">
        <v>8</v>
      </c>
      <c r="E47" s="80">
        <v>8</v>
      </c>
      <c r="F47" s="80">
        <v>13</v>
      </c>
      <c r="G47" s="80">
        <v>2</v>
      </c>
      <c r="H47" s="80">
        <v>4</v>
      </c>
      <c r="I47" s="81">
        <v>0</v>
      </c>
      <c r="J47" s="26">
        <f t="shared" si="12"/>
        <v>37</v>
      </c>
      <c r="K47" s="80">
        <v>34</v>
      </c>
      <c r="L47" s="81">
        <v>33</v>
      </c>
      <c r="M47" s="79">
        <v>2003</v>
      </c>
      <c r="N47" s="80">
        <v>2040</v>
      </c>
      <c r="O47" s="136">
        <v>2175</v>
      </c>
      <c r="P47" s="32">
        <f t="shared" si="13"/>
        <v>0.6666666666666666</v>
      </c>
      <c r="Q47" s="33">
        <f t="shared" si="9"/>
        <v>1.3333333333333333</v>
      </c>
      <c r="R47" s="33">
        <f t="shared" si="14"/>
        <v>1.6</v>
      </c>
      <c r="S47" s="33">
        <f t="shared" si="15"/>
        <v>1.1818181818181819</v>
      </c>
      <c r="T47" s="33">
        <f t="shared" si="16"/>
        <v>0.5</v>
      </c>
      <c r="U47" s="33">
        <f t="shared" si="10"/>
        <v>1</v>
      </c>
      <c r="V47" s="228">
        <f t="shared" si="17"/>
        <v>0</v>
      </c>
      <c r="W47" s="35">
        <f t="shared" si="11"/>
        <v>1</v>
      </c>
      <c r="X47" s="33">
        <v>0.8717948717948718</v>
      </c>
      <c r="Y47" s="34">
        <v>0.8461538461538461</v>
      </c>
      <c r="Z47" s="137">
        <v>0.652442996742671</v>
      </c>
      <c r="AA47" s="138">
        <v>0.6712734452122409</v>
      </c>
      <c r="AB47" s="139">
        <v>0.713816869051526</v>
      </c>
    </row>
    <row r="48" spans="1:28" s="151" customFormat="1" ht="13.5" customHeight="1">
      <c r="A48" s="318"/>
      <c r="B48" s="140" t="s">
        <v>43</v>
      </c>
      <c r="C48" s="82">
        <v>4</v>
      </c>
      <c r="D48" s="83">
        <v>10</v>
      </c>
      <c r="E48" s="83">
        <v>1</v>
      </c>
      <c r="F48" s="83">
        <v>17</v>
      </c>
      <c r="G48" s="83">
        <v>4</v>
      </c>
      <c r="H48" s="83">
        <v>8</v>
      </c>
      <c r="I48" s="84">
        <v>3</v>
      </c>
      <c r="J48" s="40">
        <f t="shared" si="12"/>
        <v>47</v>
      </c>
      <c r="K48" s="83">
        <v>38</v>
      </c>
      <c r="L48" s="84">
        <v>24</v>
      </c>
      <c r="M48" s="82">
        <v>1904</v>
      </c>
      <c r="N48" s="83">
        <v>2088</v>
      </c>
      <c r="O48" s="141">
        <v>2162</v>
      </c>
      <c r="P48" s="46">
        <f t="shared" si="13"/>
        <v>1.3333333333333333</v>
      </c>
      <c r="Q48" s="47">
        <f t="shared" si="9"/>
        <v>1.6666666666666667</v>
      </c>
      <c r="R48" s="47">
        <f t="shared" si="14"/>
        <v>0.2</v>
      </c>
      <c r="S48" s="47">
        <f t="shared" si="15"/>
        <v>1.5454545454545454</v>
      </c>
      <c r="T48" s="47">
        <f t="shared" si="16"/>
        <v>1</v>
      </c>
      <c r="U48" s="47">
        <f t="shared" si="10"/>
        <v>2</v>
      </c>
      <c r="V48" s="229">
        <f t="shared" si="17"/>
        <v>0.75</v>
      </c>
      <c r="W48" s="49">
        <f t="shared" si="11"/>
        <v>1.2702702702702702</v>
      </c>
      <c r="X48" s="47">
        <v>0.9743589743589743</v>
      </c>
      <c r="Y48" s="48">
        <v>0.6153846153846154</v>
      </c>
      <c r="Z48" s="142">
        <v>0.6242622950819672</v>
      </c>
      <c r="AA48" s="138">
        <v>0.6872942725477288</v>
      </c>
      <c r="AB48" s="139">
        <v>0.711652402896643</v>
      </c>
    </row>
    <row r="49" spans="1:28" s="151" customFormat="1" ht="13.5" customHeight="1">
      <c r="A49" s="316">
        <v>11</v>
      </c>
      <c r="B49" s="145" t="s">
        <v>44</v>
      </c>
      <c r="C49" s="86">
        <v>3</v>
      </c>
      <c r="D49" s="87">
        <v>11</v>
      </c>
      <c r="E49" s="87">
        <v>3</v>
      </c>
      <c r="F49" s="87">
        <v>12</v>
      </c>
      <c r="G49" s="87">
        <v>6</v>
      </c>
      <c r="H49" s="87">
        <v>2</v>
      </c>
      <c r="I49" s="88">
        <v>2</v>
      </c>
      <c r="J49" s="26">
        <f t="shared" si="12"/>
        <v>39</v>
      </c>
      <c r="K49" s="87">
        <v>38</v>
      </c>
      <c r="L49" s="88">
        <v>26</v>
      </c>
      <c r="M49" s="86">
        <v>1946</v>
      </c>
      <c r="N49" s="87">
        <v>1887</v>
      </c>
      <c r="O49" s="147">
        <v>2040</v>
      </c>
      <c r="P49" s="32">
        <f t="shared" si="13"/>
        <v>1</v>
      </c>
      <c r="Q49" s="33">
        <f t="shared" si="9"/>
        <v>1.8333333333333333</v>
      </c>
      <c r="R49" s="33">
        <f t="shared" si="14"/>
        <v>0.6</v>
      </c>
      <c r="S49" s="33">
        <f t="shared" si="15"/>
        <v>1.0909090909090908</v>
      </c>
      <c r="T49" s="33">
        <f t="shared" si="16"/>
        <v>1.5</v>
      </c>
      <c r="U49" s="33">
        <f t="shared" si="10"/>
        <v>0.5</v>
      </c>
      <c r="V49" s="34">
        <f t="shared" si="17"/>
        <v>0.5</v>
      </c>
      <c r="W49" s="35">
        <f t="shared" si="11"/>
        <v>1.054054054054054</v>
      </c>
      <c r="X49" s="90">
        <v>0.9743589743589743</v>
      </c>
      <c r="Y49" s="91">
        <v>0.6666666666666666</v>
      </c>
      <c r="Z49" s="148">
        <v>0.6380327868852459</v>
      </c>
      <c r="AA49" s="149">
        <v>0.6205195659322591</v>
      </c>
      <c r="AB49" s="150">
        <v>0.670170827858081</v>
      </c>
    </row>
    <row r="50" spans="1:28" s="151" customFormat="1" ht="13.5" customHeight="1">
      <c r="A50" s="317"/>
      <c r="B50" s="135" t="s">
        <v>45</v>
      </c>
      <c r="C50" s="79">
        <v>2</v>
      </c>
      <c r="D50" s="80">
        <v>5</v>
      </c>
      <c r="E50" s="80">
        <v>7</v>
      </c>
      <c r="F50" s="80">
        <v>14</v>
      </c>
      <c r="G50" s="80">
        <v>4</v>
      </c>
      <c r="H50" s="80">
        <v>5</v>
      </c>
      <c r="I50" s="81">
        <v>2</v>
      </c>
      <c r="J50" s="26">
        <f t="shared" si="12"/>
        <v>39</v>
      </c>
      <c r="K50" s="80">
        <v>46</v>
      </c>
      <c r="L50" s="81">
        <v>43</v>
      </c>
      <c r="M50" s="79">
        <v>1907</v>
      </c>
      <c r="N50" s="80">
        <v>2057</v>
      </c>
      <c r="O50" s="136">
        <v>2204</v>
      </c>
      <c r="P50" s="32">
        <f t="shared" si="13"/>
        <v>0.6666666666666666</v>
      </c>
      <c r="Q50" s="33">
        <f t="shared" si="9"/>
        <v>0.8333333333333334</v>
      </c>
      <c r="R50" s="33">
        <f t="shared" si="14"/>
        <v>1.4</v>
      </c>
      <c r="S50" s="33">
        <f t="shared" si="15"/>
        <v>1.2727272727272727</v>
      </c>
      <c r="T50" s="33">
        <f t="shared" si="16"/>
        <v>1</v>
      </c>
      <c r="U50" s="33">
        <f t="shared" si="10"/>
        <v>1.25</v>
      </c>
      <c r="V50" s="34">
        <f t="shared" si="17"/>
        <v>0.5</v>
      </c>
      <c r="W50" s="35">
        <f t="shared" si="11"/>
        <v>1.054054054054054</v>
      </c>
      <c r="X50" s="33">
        <v>1.1794871794871795</v>
      </c>
      <c r="Y50" s="34">
        <v>1.1025641025641026</v>
      </c>
      <c r="Z50" s="137">
        <v>0.6260669730794485</v>
      </c>
      <c r="AA50" s="138">
        <v>0.6757555847568988</v>
      </c>
      <c r="AB50" s="139">
        <v>0.723334427305546</v>
      </c>
    </row>
    <row r="51" spans="1:28" s="151" customFormat="1" ht="13.5" customHeight="1">
      <c r="A51" s="317"/>
      <c r="B51" s="135" t="s">
        <v>46</v>
      </c>
      <c r="C51" s="79">
        <v>2</v>
      </c>
      <c r="D51" s="80">
        <v>5</v>
      </c>
      <c r="E51" s="80">
        <v>5</v>
      </c>
      <c r="F51" s="80">
        <v>18</v>
      </c>
      <c r="G51" s="80">
        <v>7</v>
      </c>
      <c r="H51" s="80">
        <v>3</v>
      </c>
      <c r="I51" s="81">
        <v>2</v>
      </c>
      <c r="J51" s="26">
        <f t="shared" si="12"/>
        <v>42</v>
      </c>
      <c r="K51" s="80">
        <v>37</v>
      </c>
      <c r="L51" s="81">
        <v>41</v>
      </c>
      <c r="M51" s="79">
        <v>1974</v>
      </c>
      <c r="N51" s="80">
        <v>2126</v>
      </c>
      <c r="O51" s="136">
        <v>2356</v>
      </c>
      <c r="P51" s="32">
        <f t="shared" si="13"/>
        <v>0.6666666666666666</v>
      </c>
      <c r="Q51" s="33">
        <f t="shared" si="9"/>
        <v>0.8333333333333334</v>
      </c>
      <c r="R51" s="33">
        <f t="shared" si="14"/>
        <v>1</v>
      </c>
      <c r="S51" s="33">
        <f t="shared" si="15"/>
        <v>1.6363636363636365</v>
      </c>
      <c r="T51" s="33">
        <f t="shared" si="16"/>
        <v>1.75</v>
      </c>
      <c r="U51" s="33">
        <f t="shared" si="10"/>
        <v>0.75</v>
      </c>
      <c r="V51" s="34">
        <f t="shared" si="17"/>
        <v>0.5</v>
      </c>
      <c r="W51" s="35">
        <f t="shared" si="11"/>
        <v>1.135135135135135</v>
      </c>
      <c r="X51" s="33">
        <v>0.9487179487179487</v>
      </c>
      <c r="Y51" s="34">
        <v>1.0512820512820513</v>
      </c>
      <c r="Z51" s="137">
        <v>0.6470009832841691</v>
      </c>
      <c r="AA51" s="138">
        <v>0.6988823142669297</v>
      </c>
      <c r="AB51" s="139">
        <v>0.773981603153745</v>
      </c>
    </row>
    <row r="52" spans="1:28" s="151" customFormat="1" ht="13.5" customHeight="1">
      <c r="A52" s="318"/>
      <c r="B52" s="140" t="s">
        <v>47</v>
      </c>
      <c r="C52" s="82">
        <v>2</v>
      </c>
      <c r="D52" s="83">
        <v>5</v>
      </c>
      <c r="E52" s="83">
        <v>6</v>
      </c>
      <c r="F52" s="83">
        <v>19</v>
      </c>
      <c r="G52" s="83">
        <v>5</v>
      </c>
      <c r="H52" s="83">
        <v>0</v>
      </c>
      <c r="I52" s="84">
        <v>1</v>
      </c>
      <c r="J52" s="26">
        <f t="shared" si="12"/>
        <v>38</v>
      </c>
      <c r="K52" s="83">
        <v>27</v>
      </c>
      <c r="L52" s="84">
        <v>54</v>
      </c>
      <c r="M52" s="82">
        <v>2027</v>
      </c>
      <c r="N52" s="83">
        <v>2005</v>
      </c>
      <c r="O52" s="141">
        <v>2154</v>
      </c>
      <c r="P52" s="32">
        <f t="shared" si="13"/>
        <v>0.6666666666666666</v>
      </c>
      <c r="Q52" s="33">
        <f t="shared" si="9"/>
        <v>0.8333333333333334</v>
      </c>
      <c r="R52" s="33">
        <f t="shared" si="14"/>
        <v>1.2</v>
      </c>
      <c r="S52" s="33">
        <f t="shared" si="15"/>
        <v>1.7272727272727273</v>
      </c>
      <c r="T52" s="33">
        <f t="shared" si="16"/>
        <v>1.25</v>
      </c>
      <c r="U52" s="33">
        <f t="shared" si="10"/>
        <v>0</v>
      </c>
      <c r="V52" s="34">
        <f t="shared" si="17"/>
        <v>0.25</v>
      </c>
      <c r="W52" s="35">
        <f t="shared" si="11"/>
        <v>1.027027027027027</v>
      </c>
      <c r="X52" s="47">
        <v>0.6923076923076923</v>
      </c>
      <c r="Y52" s="48">
        <v>1.3846153846153846</v>
      </c>
      <c r="Z52" s="142">
        <v>0.6637197118533071</v>
      </c>
      <c r="AA52" s="143">
        <v>0.6593225912528773</v>
      </c>
      <c r="AB52" s="144">
        <v>0.706692913385827</v>
      </c>
    </row>
    <row r="53" spans="1:28" s="151" customFormat="1" ht="13.5" customHeight="1">
      <c r="A53" s="316">
        <v>12</v>
      </c>
      <c r="B53" s="145" t="s">
        <v>48</v>
      </c>
      <c r="C53" s="86">
        <v>3</v>
      </c>
      <c r="D53" s="87">
        <v>6</v>
      </c>
      <c r="E53" s="87">
        <v>5</v>
      </c>
      <c r="F53" s="87">
        <v>14</v>
      </c>
      <c r="G53" s="87">
        <v>4</v>
      </c>
      <c r="H53" s="87">
        <v>4</v>
      </c>
      <c r="I53" s="88">
        <v>1</v>
      </c>
      <c r="J53" s="223">
        <f t="shared" si="12"/>
        <v>37</v>
      </c>
      <c r="K53" s="87">
        <v>43</v>
      </c>
      <c r="L53" s="88">
        <v>40</v>
      </c>
      <c r="M53" s="86">
        <v>2007</v>
      </c>
      <c r="N53" s="87">
        <v>2130</v>
      </c>
      <c r="O53" s="147">
        <v>2301</v>
      </c>
      <c r="P53" s="89">
        <f t="shared" si="13"/>
        <v>1</v>
      </c>
      <c r="Q53" s="90">
        <f t="shared" si="9"/>
        <v>1</v>
      </c>
      <c r="R53" s="90">
        <f t="shared" si="14"/>
        <v>1</v>
      </c>
      <c r="S53" s="90">
        <f t="shared" si="15"/>
        <v>1.2727272727272727</v>
      </c>
      <c r="T53" s="90">
        <f t="shared" si="16"/>
        <v>1</v>
      </c>
      <c r="U53" s="90">
        <f t="shared" si="10"/>
        <v>1</v>
      </c>
      <c r="V53" s="227">
        <f t="shared" si="17"/>
        <v>0.25</v>
      </c>
      <c r="W53" s="92">
        <f t="shared" si="11"/>
        <v>1</v>
      </c>
      <c r="X53" s="90">
        <v>1.1025641025641026</v>
      </c>
      <c r="Y53" s="91">
        <v>1.0256410256410255</v>
      </c>
      <c r="Z53" s="148">
        <v>0.6578171091445427</v>
      </c>
      <c r="AA53" s="138">
        <v>0.6997371879106439</v>
      </c>
      <c r="AB53" s="139">
        <v>0.75492125984252</v>
      </c>
    </row>
    <row r="54" spans="1:28" s="151" customFormat="1" ht="13.5" customHeight="1">
      <c r="A54" s="317"/>
      <c r="B54" s="135" t="s">
        <v>49</v>
      </c>
      <c r="C54" s="79">
        <v>1</v>
      </c>
      <c r="D54" s="80">
        <v>7</v>
      </c>
      <c r="E54" s="80">
        <v>6</v>
      </c>
      <c r="F54" s="80">
        <v>13</v>
      </c>
      <c r="G54" s="80">
        <v>4</v>
      </c>
      <c r="H54" s="80">
        <v>1</v>
      </c>
      <c r="I54" s="81">
        <v>2</v>
      </c>
      <c r="J54" s="26">
        <f t="shared" si="12"/>
        <v>34</v>
      </c>
      <c r="K54" s="80">
        <v>41</v>
      </c>
      <c r="L54" s="81">
        <v>49</v>
      </c>
      <c r="M54" s="79">
        <v>1813</v>
      </c>
      <c r="N54" s="80">
        <v>1981</v>
      </c>
      <c r="O54" s="136">
        <v>2096</v>
      </c>
      <c r="P54" s="32">
        <f t="shared" si="13"/>
        <v>0.3333333333333333</v>
      </c>
      <c r="Q54" s="33">
        <f t="shared" si="9"/>
        <v>1.1666666666666667</v>
      </c>
      <c r="R54" s="33">
        <f t="shared" si="14"/>
        <v>1.2</v>
      </c>
      <c r="S54" s="33">
        <f t="shared" si="15"/>
        <v>1.1818181818181819</v>
      </c>
      <c r="T54" s="33">
        <f t="shared" si="16"/>
        <v>1</v>
      </c>
      <c r="U54" s="33">
        <f t="shared" si="10"/>
        <v>0.25</v>
      </c>
      <c r="V54" s="34">
        <f t="shared" si="17"/>
        <v>0.5</v>
      </c>
      <c r="W54" s="35">
        <f t="shared" si="11"/>
        <v>0.918918918918919</v>
      </c>
      <c r="X54" s="33">
        <v>1.0512820512820513</v>
      </c>
      <c r="Y54" s="34">
        <v>1.2564102564102564</v>
      </c>
      <c r="Z54" s="137">
        <v>0.5944262295081967</v>
      </c>
      <c r="AA54" s="138">
        <v>0.6503611293499671</v>
      </c>
      <c r="AB54" s="139">
        <v>0.688115561391989</v>
      </c>
    </row>
    <row r="55" spans="1:28" s="151" customFormat="1" ht="13.5" customHeight="1">
      <c r="A55" s="317"/>
      <c r="B55" s="135" t="s">
        <v>50</v>
      </c>
      <c r="C55" s="79">
        <v>1</v>
      </c>
      <c r="D55" s="80">
        <v>2</v>
      </c>
      <c r="E55" s="80">
        <v>6</v>
      </c>
      <c r="F55" s="80">
        <v>14</v>
      </c>
      <c r="G55" s="80">
        <v>0</v>
      </c>
      <c r="H55" s="80">
        <v>11</v>
      </c>
      <c r="I55" s="81">
        <v>0</v>
      </c>
      <c r="J55" s="26">
        <f t="shared" si="12"/>
        <v>34</v>
      </c>
      <c r="K55" s="80">
        <v>38</v>
      </c>
      <c r="L55" s="81">
        <v>45</v>
      </c>
      <c r="M55" s="79">
        <v>1682</v>
      </c>
      <c r="N55" s="80">
        <v>2031</v>
      </c>
      <c r="O55" s="136">
        <v>2147</v>
      </c>
      <c r="P55" s="32">
        <f t="shared" si="13"/>
        <v>0.3333333333333333</v>
      </c>
      <c r="Q55" s="33">
        <f t="shared" si="9"/>
        <v>0.3333333333333333</v>
      </c>
      <c r="R55" s="33">
        <f t="shared" si="14"/>
        <v>1.2</v>
      </c>
      <c r="S55" s="33">
        <f t="shared" si="15"/>
        <v>1.2727272727272727</v>
      </c>
      <c r="T55" s="33">
        <f t="shared" si="16"/>
        <v>0</v>
      </c>
      <c r="U55" s="33">
        <f t="shared" si="10"/>
        <v>2.75</v>
      </c>
      <c r="V55" s="34">
        <f t="shared" si="17"/>
        <v>0</v>
      </c>
      <c r="W55" s="35">
        <f t="shared" si="11"/>
        <v>0.918918918918919</v>
      </c>
      <c r="X55" s="33">
        <v>0.9743589743589743</v>
      </c>
      <c r="Y55" s="34">
        <v>1.1538461538461537</v>
      </c>
      <c r="Z55" s="137">
        <v>0.5523809523809524</v>
      </c>
      <c r="AA55" s="138">
        <v>0.6661200393571662</v>
      </c>
      <c r="AB55" s="139">
        <v>0.705553729871837</v>
      </c>
    </row>
    <row r="56" spans="1:28" s="151" customFormat="1" ht="13.5" customHeight="1">
      <c r="A56" s="317"/>
      <c r="B56" s="135" t="s">
        <v>51</v>
      </c>
      <c r="C56" s="79">
        <v>3</v>
      </c>
      <c r="D56" s="80">
        <v>4</v>
      </c>
      <c r="E56" s="80">
        <v>5</v>
      </c>
      <c r="F56" s="80">
        <v>15</v>
      </c>
      <c r="G56" s="80">
        <v>6</v>
      </c>
      <c r="H56" s="80">
        <v>5</v>
      </c>
      <c r="I56" s="81">
        <v>3</v>
      </c>
      <c r="J56" s="26">
        <f t="shared" si="12"/>
        <v>41</v>
      </c>
      <c r="K56" s="80">
        <v>43</v>
      </c>
      <c r="L56" s="81">
        <v>38</v>
      </c>
      <c r="M56" s="79">
        <v>1320</v>
      </c>
      <c r="N56" s="80">
        <v>1900</v>
      </c>
      <c r="O56" s="136">
        <v>1964</v>
      </c>
      <c r="P56" s="32">
        <f t="shared" si="13"/>
        <v>1</v>
      </c>
      <c r="Q56" s="33">
        <f t="shared" si="9"/>
        <v>0.6666666666666666</v>
      </c>
      <c r="R56" s="33">
        <f t="shared" si="14"/>
        <v>1</v>
      </c>
      <c r="S56" s="33">
        <f t="shared" si="15"/>
        <v>1.3636363636363635</v>
      </c>
      <c r="T56" s="33">
        <f t="shared" si="16"/>
        <v>1.5</v>
      </c>
      <c r="U56" s="33">
        <f t="shared" si="10"/>
        <v>1.25</v>
      </c>
      <c r="V56" s="34">
        <f t="shared" si="17"/>
        <v>0.75</v>
      </c>
      <c r="W56" s="35">
        <f t="shared" si="11"/>
        <v>1.1081081081081081</v>
      </c>
      <c r="X56" s="33">
        <v>1.1025641025641026</v>
      </c>
      <c r="Y56" s="34">
        <v>0.9743589743589743</v>
      </c>
      <c r="Z56" s="137">
        <v>0.4381015599070694</v>
      </c>
      <c r="AA56" s="138">
        <v>0.6245890861275477</v>
      </c>
      <c r="AB56" s="139">
        <v>0.645627876397107</v>
      </c>
    </row>
    <row r="57" spans="1:28" s="151" customFormat="1" ht="13.5" customHeight="1">
      <c r="A57" s="319"/>
      <c r="B57" s="222">
        <v>53</v>
      </c>
      <c r="C57" s="255"/>
      <c r="D57" s="256"/>
      <c r="E57" s="256"/>
      <c r="F57" s="256"/>
      <c r="G57" s="256"/>
      <c r="H57" s="256"/>
      <c r="I57" s="257"/>
      <c r="J57" s="258"/>
      <c r="K57" s="254">
        <v>27</v>
      </c>
      <c r="L57" s="236"/>
      <c r="M57" s="255"/>
      <c r="N57" s="254">
        <v>1295</v>
      </c>
      <c r="O57" s="236"/>
      <c r="P57" s="259"/>
      <c r="Q57" s="242"/>
      <c r="R57" s="242"/>
      <c r="S57" s="242"/>
      <c r="T57" s="242"/>
      <c r="U57" s="242"/>
      <c r="V57" s="244"/>
      <c r="W57" s="260"/>
      <c r="X57" s="33">
        <v>0.6923076923076923</v>
      </c>
      <c r="Y57" s="236"/>
      <c r="Z57" s="261"/>
      <c r="AA57" s="138">
        <v>0.4273927392739274</v>
      </c>
      <c r="AB57" s="251"/>
    </row>
    <row r="58" spans="1:28" s="151" customFormat="1" ht="15.75" customHeight="1">
      <c r="A58" s="320" t="s">
        <v>61</v>
      </c>
      <c r="B58" s="321"/>
      <c r="C58" s="93">
        <f aca="true" t="shared" si="18" ref="C58:I58">SUM(C5:C57)</f>
        <v>133</v>
      </c>
      <c r="D58" s="94">
        <f t="shared" si="18"/>
        <v>400</v>
      </c>
      <c r="E58" s="94">
        <f t="shared" si="18"/>
        <v>261</v>
      </c>
      <c r="F58" s="94">
        <f t="shared" si="18"/>
        <v>777</v>
      </c>
      <c r="G58" s="94">
        <f t="shared" si="18"/>
        <v>244</v>
      </c>
      <c r="H58" s="94">
        <f t="shared" si="18"/>
        <v>272</v>
      </c>
      <c r="I58" s="95">
        <f t="shared" si="18"/>
        <v>109</v>
      </c>
      <c r="J58" s="224">
        <f>SUM(C58:I58)</f>
        <v>2196</v>
      </c>
      <c r="K58" s="94">
        <v>2132</v>
      </c>
      <c r="L58" s="95">
        <v>1939</v>
      </c>
      <c r="M58" s="93">
        <f>SUM(M5:M57)</f>
        <v>106061</v>
      </c>
      <c r="N58" s="94">
        <v>113443</v>
      </c>
      <c r="O58" s="152">
        <v>116755</v>
      </c>
      <c r="P58" s="99">
        <f>C58/3</f>
        <v>44.333333333333336</v>
      </c>
      <c r="Q58" s="100">
        <f>(SUM(D5:D17)/7)+(SUM(D18:D56)/6)</f>
        <v>64.57142857142857</v>
      </c>
      <c r="R58" s="100">
        <f>E58/5</f>
        <v>52.2</v>
      </c>
      <c r="S58" s="100">
        <f>F58/11</f>
        <v>70.63636363636364</v>
      </c>
      <c r="T58" s="100">
        <f>G58/4</f>
        <v>61</v>
      </c>
      <c r="U58" s="100">
        <f>(SUM(H5:H17)/5)+(SUM(H18:H56)/4)</f>
        <v>65.4</v>
      </c>
      <c r="V58" s="153">
        <f>I58/4</f>
        <v>27.25</v>
      </c>
      <c r="W58" s="225">
        <f>(SUM(J5:J17)/39)+(SUM(J18:J56)/37)</f>
        <v>58.73042273042273</v>
      </c>
      <c r="X58" s="100">
        <v>54.666666666666664</v>
      </c>
      <c r="Y58" s="101">
        <v>49.717948717948715</v>
      </c>
      <c r="Z58" s="102">
        <f>SUM(Z5:Z57)</f>
        <v>34.81779610680335</v>
      </c>
      <c r="AA58" s="100">
        <v>37.32196661900369</v>
      </c>
      <c r="AB58" s="153">
        <v>38.3936205195659</v>
      </c>
    </row>
    <row r="59" spans="2:28" s="10" customFormat="1" ht="13.5" customHeight="1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284" t="s">
        <v>118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6"/>
    </row>
    <row r="60" ht="12">
      <c r="P60" s="284" t="s">
        <v>114</v>
      </c>
    </row>
  </sheetData>
  <mergeCells count="21">
    <mergeCell ref="P2:AB2"/>
    <mergeCell ref="C2:O2"/>
    <mergeCell ref="C3:I3"/>
    <mergeCell ref="J3:L3"/>
    <mergeCell ref="P3:V3"/>
    <mergeCell ref="W3:Y3"/>
    <mergeCell ref="M3:O3"/>
    <mergeCell ref="A18:A22"/>
    <mergeCell ref="A23:A26"/>
    <mergeCell ref="A40:A44"/>
    <mergeCell ref="A45:A48"/>
    <mergeCell ref="A53:A57"/>
    <mergeCell ref="A49:A52"/>
    <mergeCell ref="Z3:AB3"/>
    <mergeCell ref="A58:B58"/>
    <mergeCell ref="A27:A30"/>
    <mergeCell ref="A31:A35"/>
    <mergeCell ref="A36:A39"/>
    <mergeCell ref="A5:A9"/>
    <mergeCell ref="A10:A13"/>
    <mergeCell ref="A14:A1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2006-06-29T08:51:03Z</cp:lastPrinted>
  <dcterms:created xsi:type="dcterms:W3CDTF">2004-04-12T06:47:10Z</dcterms:created>
  <dcterms:modified xsi:type="dcterms:W3CDTF">2006-09-08T06:48:02Z</dcterms:modified>
  <cp:category/>
  <cp:version/>
  <cp:contentType/>
  <cp:contentStatus/>
</cp:coreProperties>
</file>